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7995" tabRatio="840" activeTab="0"/>
  </bookViews>
  <sheets>
    <sheet name="Phụ biểu số 1" sheetId="1" r:id="rId1"/>
    <sheet name="Phụ biểu số 2" sheetId="2" r:id="rId2"/>
    <sheet name="Phụ biểu số 3" sheetId="3" r:id="rId3"/>
    <sheet name="Phụ biểu số 4" sheetId="4" r:id="rId4"/>
    <sheet name="Phụ biểu số 5" sheetId="5" r:id="rId5"/>
    <sheet name="Phụ biểu số 6" sheetId="6" r:id="rId6"/>
  </sheets>
  <definedNames>
    <definedName name="_xlnm._FilterDatabase" localSheetId="5" hidden="1">'Phụ biểu số 6'!$A$5:$L$36</definedName>
    <definedName name="_xlnm.Print_Area" localSheetId="0">'Phụ biểu số 1'!$A$1:$I$39</definedName>
    <definedName name="_xlnm.Print_Area" localSheetId="1">'Phụ biểu số 2'!$A$1:$I$41</definedName>
    <definedName name="_xlnm.Print_Area" localSheetId="2">'Phụ biểu số 3'!$A$1:$E$109</definedName>
    <definedName name="_xlnm.Print_Area" localSheetId="3">'Phụ biểu số 4'!$A$1:$E$99</definedName>
    <definedName name="_xlnm.Print_Area" localSheetId="4">'Phụ biểu số 5'!$A$1:$K$23</definedName>
    <definedName name="_xlnm.Print_Area" localSheetId="5">'Phụ biểu số 6'!$A$1:$K$35</definedName>
    <definedName name="_xlnm.Print_Titles" localSheetId="0">'Phụ biểu số 1'!$4:$6</definedName>
    <definedName name="_xlnm.Print_Titles" localSheetId="1">'Phụ biểu số 2'!$4:$6</definedName>
    <definedName name="_xlnm.Print_Titles" localSheetId="2">'Phụ biểu số 3'!$4:$4</definedName>
    <definedName name="_xlnm.Print_Titles" localSheetId="3">'Phụ biểu số 4'!$4:$4</definedName>
    <definedName name="_xlnm.Print_Titles" localSheetId="4">'Phụ biểu số 5'!$4:$5</definedName>
    <definedName name="_xlnm.Print_Titles" localSheetId="5">'Phụ biểu số 6'!$4:$5</definedName>
  </definedNames>
  <calcPr fullCalcOnLoad="1"/>
</workbook>
</file>

<file path=xl/sharedStrings.xml><?xml version="1.0" encoding="utf-8"?>
<sst xmlns="http://schemas.openxmlformats.org/spreadsheetml/2006/main" count="1027" uniqueCount="578">
  <si>
    <t>Thao trường bắn Hàm Phú</t>
  </si>
  <si>
    <t>Ban chỉ huy Quân sự huyện Hàm Thuận Bắc</t>
  </si>
  <si>
    <t>Xã Hàm Phú</t>
  </si>
  <si>
    <t>Quyết định 1822/QĐ-BTL ngày 01/8/2017 của Bộ Tư lệnh Quân khu 7</t>
  </si>
  <si>
    <t>Trường Mẫu giáo Hàm Trí, huyện Hàm Thuận Bắc</t>
  </si>
  <si>
    <t>Xã Hàm Trí</t>
  </si>
  <si>
    <t>Quyết định số 1878/QĐ-UBND ngày 20/4/2018 của UBND huyện Hàm Thuận Bắc</t>
  </si>
  <si>
    <t>Di dời đường dây 220KV nằm trong phạm vi giải phóng mặt bằng dự án thành phần đầu tư xây dựng  đoạn Vĩnh Hảo - Phan Thiết và đoạn Phan Thiết - Dầu Giây thuộc Dự án đường cao tốc Bắc Nam (04 móng trụ)</t>
  </si>
  <si>
    <t>Nghị quyết 52/2017/QH14 ngày 22/11/2017 của Quốc hội</t>
  </si>
  <si>
    <t>Xã Hàm Kiệm và Hàm Cường</t>
  </si>
  <si>
    <t>Hệ thống mương thoát nước ngoài hàng rào Cụm công nghiệp Nghĩa Hòa, huyện Hàm Tân</t>
  </si>
  <si>
    <t>Ban quản lý dự án Đầu tư xây dựng huyện Hàm Tân</t>
  </si>
  <si>
    <t>Nghị quyết chủ trương đấu tư số 02/NQ-HĐND ngày 08/5/2020 của HĐND tỉnh</t>
  </si>
  <si>
    <t>Bổ sung nguồn nước thô nhà máy nước Long Hải, huyện Phú Quý</t>
  </si>
  <si>
    <t>Các xã: Tam Thanh, Ngũ Phụng và Long Hải</t>
  </si>
  <si>
    <t>Trong ngân sách</t>
  </si>
  <si>
    <t>Đội cảnh sát phòng cháy, chữa cháy Phú Quý</t>
  </si>
  <si>
    <t>Công an tỉnh Bình Thuận</t>
  </si>
  <si>
    <t>Thông báo số 704-TB-VPTU ngày 24/4/2019 của Tỉnh ủy Bình Thuận</t>
  </si>
  <si>
    <t>Đấu giá chợ huyện</t>
  </si>
  <si>
    <t>Quyết định số  2923/QĐ-UBND ngày 15/11/2019 của UBND tỉnh</t>
  </si>
  <si>
    <t>Quyết định chủ trương đầu tư 1628/QĐ-UBND ngày 14/7/2020 của UBND tỉnh</t>
  </si>
  <si>
    <t>Tăng 1</t>
  </si>
  <si>
    <t>Ban Kinh tế ngân sách đề nghị không chuyển tiếp. Lý do không tác động ko liên hệ địa phương</t>
  </si>
  <si>
    <t>Khu dân cư nông thôn Hồng Trung</t>
  </si>
  <si>
    <t xml:space="preserve">Khu dân cư nông thôn Hồng Thịnh </t>
  </si>
  <si>
    <t>Đất ở khu dân cư tập trung</t>
  </si>
  <si>
    <t>Nghĩa trang Hòa Thắng - khu Gò Cà
(bao gồm đường vào nghĩa trang)</t>
  </si>
  <si>
    <t>DANH MỤC DỰ ÁN CHUYỂN TIẾP THUỘC TRƯỜNG HỢP NHÀ NƯỚC THU HỒI
 SAU 03 NĂM CHƯA THỰC HIỆN</t>
  </si>
  <si>
    <t>Biểu số 4:</t>
  </si>
  <si>
    <t>Biểu số 3:</t>
  </si>
  <si>
    <t>Biểu số 2:</t>
  </si>
  <si>
    <t xml:space="preserve">DANH MỤC DỰ ÁN HỦY BỎ THUỘC TRƯỜNG HỢP NHÀ NƯỚC THU HỒI
 SAU 03 NĂM CHƯA THỰC HIỆN </t>
  </si>
  <si>
    <t>Biểu số 1:</t>
  </si>
  <si>
    <t>Biểu số 5:</t>
  </si>
  <si>
    <t>Biểu số 6:</t>
  </si>
  <si>
    <t>DANH MỤC DỰ ÁN CHUYỂN MỤC ĐÍCH SỬ DỤNG ĐẤT TRỒNG LÚA, 
ĐẤT RỪNG PHÒNG HỘ NĂM 2021</t>
  </si>
  <si>
    <t>DANH MỤC DỰ ÁN THUỘC TRƯỜNG HỢP NHÀ NƯỚC THU HỒI ĐẤT  NĂM 2021</t>
  </si>
  <si>
    <t>ubnd HUYỆN BÁO ĐÃ THỐNG NHẤT GỘP CHUNG VÀO DỰ ÁN Nghĩa trang</t>
  </si>
  <si>
    <t>Thao trường trường bắn Hòa Phú</t>
  </si>
  <si>
    <t xml:space="preserve">Cụm Công nghiệp MêPu </t>
  </si>
  <si>
    <t>Thao trường trường bắn Phan Lâm</t>
  </si>
  <si>
    <t>Xã Hoà Thắng</t>
  </si>
  <si>
    <t>Dự án nhà máy điện mặt trời Sông Bình 2</t>
  </si>
  <si>
    <t>Trường bắn, khu luyện tâp thể dục thể thao của Bộ đội biên phòng</t>
  </si>
  <si>
    <t>Công ty TNHH Đầu tư Dịch vụ vận tải Phú Quang</t>
  </si>
  <si>
    <t xml:space="preserve">Dự án nhà máy điện gió Thái Hòa </t>
  </si>
  <si>
    <t>Thao trường trường bắn Hàm Cần</t>
  </si>
  <si>
    <t>Thao trường trường bắn Mương Nám</t>
  </si>
  <si>
    <t xml:space="preserve"> Quyết định thu hồi đất số 4066/QĐ-UBND ngày 15/9/2004 của UBND tình Bình Thuận</t>
  </si>
  <si>
    <t>Trung Tâm phát triển quỹ đất huyện Phú Quý</t>
  </si>
  <si>
    <t>Giảm 2</t>
  </si>
  <si>
    <t>Nhà máy điện gió Hòa Thắng 2.2</t>
  </si>
  <si>
    <t>Dự án Sửa chữa, nâng cấp bảo đảm an toàn hồ chứa nước Sông Quao, tỉnh Bình Thuận thuộc dự án Sửa chữa và nâng cao an toàn đập (WB8)</t>
  </si>
  <si>
    <t>Nhựa hóa tuyến đường thị trấn Phú Long (giai đoạn 2)</t>
  </si>
  <si>
    <t>The Blue Circle. Pte. Ltd, Công ty TNHH Tái tạo Năng lượng Đông
Nam Á, Asian Wind Power 2 HK Limited</t>
  </si>
  <si>
    <t xml:space="preserve">UBND huyện Bắc Bình </t>
  </si>
  <si>
    <t>Xã Thuận Hòa</t>
  </si>
  <si>
    <t>Quyết định số 1403/QĐUBND ngày 20/5/2016 của UBND tỉnh</t>
  </si>
  <si>
    <t>Công ty Cổ phần Lan Anh</t>
  </si>
  <si>
    <t>Công trình Nâng cấp, mở rộng Bia Tân Nông xã Hàm Liêm</t>
  </si>
  <si>
    <t>Quyết định 6738/QĐ-UBND ngày 16/10/2020 của UBND huyện Hàm Thuận Bắc</t>
  </si>
  <si>
    <t>Cửa hàng bán lẻ xăng dầu số 7</t>
  </si>
  <si>
    <t>Công ty TNHH Tiến Thịnh</t>
  </si>
  <si>
    <t>Thông báo số 1042-TB/VPTU ngày 17/6/2020 của Văn phòng Tỉnh ủy và Công văn số 2454/UBND-KT ngày 03/7/2020 của UBND tỉnh</t>
  </si>
  <si>
    <t xml:space="preserve"> Công ty TNHH Xăng dầu Đức Tín </t>
  </si>
  <si>
    <t>Mở rộng Khu dân cư xã Ngũ Phụng</t>
  </si>
  <si>
    <t>Quyết định phê duyệt chủ trương đầu tư dự án số 3044/QĐ-UBND ngày 27/11/2019 của UBND tỉnh</t>
  </si>
  <si>
    <t>3</t>
  </si>
  <si>
    <t>Trường Mẫu giáo Bình An</t>
  </si>
  <si>
    <t>Xã Bình An</t>
  </si>
  <si>
    <t>Ban Quản lý dự án các công trình xây dựng nông nghiệp và Phát triển nông thôn tỉnh</t>
  </si>
  <si>
    <t>Đường Hoàng Hoa Thám nối dài thông ra đường Tôn Đức Thắng, phường Phú Thủy</t>
  </si>
  <si>
    <t>Quyết định số 732/QĐ-UBND ngày 31/01/2018 của UBND thành phố Phan Thiết</t>
  </si>
  <si>
    <t>Thoát nước khu phố 7, phường Phú Trinh</t>
  </si>
  <si>
    <t>Phường Phú Trinh</t>
  </si>
  <si>
    <t>Quyết định 7948/QĐ-UBND ngày 06/12/2020 của UBND thành phố Phan Thiết</t>
  </si>
  <si>
    <t>Mở rộng Trường THCS Nguyễn Du</t>
  </si>
  <si>
    <t xml:space="preserve">Quyết định số 2978/QĐ-UBND ngày 29/10/2015 của UBND tỉnh </t>
  </si>
  <si>
    <t>Nhà máy điện gió Hàm Kiệm</t>
  </si>
  <si>
    <t>Tổng Công ty xây dựng số 1 - CTCP</t>
  </si>
  <si>
    <t xml:space="preserve">Xã Tiến Thành </t>
  </si>
  <si>
    <t>Ban Chỉ huy quân sự huyện Tuy Phong</t>
  </si>
  <si>
    <t>13</t>
  </si>
  <si>
    <t>14</t>
  </si>
  <si>
    <t>Nhà máy điện gió Hàm Cường 2</t>
  </si>
  <si>
    <t>Công ty Cổ phần Đầu tư HD</t>
  </si>
  <si>
    <t>Nhà máy điện mặt trời Mũi Né 
(bao gồm đường dây đấu nối)</t>
  </si>
  <si>
    <t>Đường dây 110kV đấu nối vào Trạm biến áp 110kV Sông Bình</t>
  </si>
  <si>
    <t>Các xã: Sông Bình, Bình An</t>
  </si>
  <si>
    <t>Dự án nhà máy điện gió Thái Hòa (Công ty Cổ phần Năng lượng Pacific Bình Thuận)</t>
  </si>
  <si>
    <t>Khai thác sét gạch ngói (Công ty TNHH Đức Mạnh)</t>
  </si>
  <si>
    <t>Công ty TNHH Đức Mạnh</t>
  </si>
  <si>
    <t>Quyết định số 2295/QĐ-UBND ngày 06/9/2018 của UBND tỉnh</t>
  </si>
  <si>
    <t xml:space="preserve">Xã Nghị Đức </t>
  </si>
  <si>
    <t xml:space="preserve">Ban Quản lý dự án lưới điện miền Nam </t>
  </si>
  <si>
    <t>Xã Chí Công và Hòa Minh</t>
  </si>
  <si>
    <t xml:space="preserve">Đường dây mạch 2 Ninh Phước – Tuy Phong – Phan Rí </t>
  </si>
  <si>
    <t xml:space="preserve">Quyết định số 143/QĐ-EVN SPC ngày 19/11/2019 và Quyết định số 706/QĐ-EVN SPC ngày 31/3/2020 của Tổng Công ty Điện lực Việt Nam giao kế hoạch đầu tư xây dựng năm 2020 cho Ban Quản lý dự án lưới điện miền Nam </t>
  </si>
  <si>
    <t xml:space="preserve">Trong ngân sách </t>
  </si>
  <si>
    <t>Quyết định số 1403/QĐ-UBND ngày 20/5/2016 của UBND tỉnh</t>
  </si>
  <si>
    <t>Trung tâm nước sạch và vệ sinh môi trường nông thôn</t>
  </si>
  <si>
    <t>Quyết định số 4435/QĐ-BNN-KH ngày 30/10/2017 của Bộ Nông nghiệp và Phát triển nông thôn về phê duyệt chủ trương đầu tư dự án Hồ chưa nước Sông Luỹ</t>
  </si>
  <si>
    <t>Quyết định số 6668/QĐ-UBND ngày 18/9/2020 của huyện Bắc Bình về việc phê duyệt chủ trương đầu tư xây dựng Công trình: Trường Mẫu giáo Bình An (cơ sở An Hòa), huyện Bắc Bình</t>
  </si>
  <si>
    <t>UBND xã Tân Đức</t>
  </si>
  <si>
    <t>Xã Gia Huynh, Suối Kiết</t>
  </si>
  <si>
    <t>Nghĩa địa thị trấn Đức Tài</t>
  </si>
  <si>
    <t>15</t>
  </si>
  <si>
    <t>16</t>
  </si>
  <si>
    <t>17</t>
  </si>
  <si>
    <t>18</t>
  </si>
  <si>
    <t xml:space="preserve">Làm mới đường trục ven biển ĐT.719B đoạn Phan Thiết - Kê Gà, tỉnh Bình Thuận </t>
  </si>
  <si>
    <t>Đường đến trung tâm các xã Đồng Kho, Huy Khiêm, Bắc Ruộng, Măng Tố, Đức Tân, Nghị Đức, Đức Phú, huyện Tánh Linh, tỉnh Bình Thuận (ĐT.717)</t>
  </si>
  <si>
    <t xml:space="preserve">Đường giao thông kết nối các đài dẫn đường xa K2 và K3 thuộc Cảng hàng không Phan Thiết </t>
  </si>
  <si>
    <t>Dự án mở rộng Trung tâm Vincon La Gi</t>
  </si>
  <si>
    <t>Khu dân cư thu nhập thấp Gò Thanh Minh</t>
  </si>
  <si>
    <t>Khu dân cư khu phố 9</t>
  </si>
  <si>
    <t xml:space="preserve">Khu du lịch Honey Beach </t>
  </si>
  <si>
    <t xml:space="preserve">Công ty TNHH Thương mại – Du lịch Đại Lộc </t>
  </si>
  <si>
    <t>Xã Tân Thành</t>
  </si>
  <si>
    <t>Giấy chứng nhận đầu tư số 48121000146 ngày 31/01/2008</t>
  </si>
  <si>
    <t>Trường bắn huyện Hàm Tân</t>
  </si>
  <si>
    <t>Kho bạc Nhà nước huyện Tánh Linh</t>
  </si>
  <si>
    <t>Kho bạc Nhà nước tỉnh Bình Thuận</t>
  </si>
  <si>
    <t>Công văn 2596/UBND-ĐTQH ngày 22/7/2016 của UBND tỉnh</t>
  </si>
  <si>
    <t>Dự án Chỉnh trang khu vực cuối đường Trưng Trắc</t>
  </si>
  <si>
    <t>Phường Đức Thắng</t>
  </si>
  <si>
    <t>Dự án Nâng cấp, sửa chữa đường Lương Văn Năm nối KDC Phú Trinh - Phú Tài</t>
  </si>
  <si>
    <t>Phường Phú Trinh và Phú Tài</t>
  </si>
  <si>
    <t>Đường dây 110 kV đấu nối dự án Nhà máy điện gió Phú Lạc - giai đoạn 02</t>
  </si>
  <si>
    <t>Công ty Cổ phần Phong điện Thuận Bình</t>
  </si>
  <si>
    <t>Quyết định chủ trương đầu tư số 2341/QĐ-UBND ngày 15/8/2016</t>
  </si>
  <si>
    <t>Chợ thôn Thái An</t>
  </si>
  <si>
    <t>UBND xã Hồng Thái</t>
  </si>
  <si>
    <t>Hệ thống cấp nước khu du lịch Thuận Quý - Kê Gà</t>
  </si>
  <si>
    <t>Công ty Cổ phần Bình Hiệp</t>
  </si>
  <si>
    <t xml:space="preserve"> Xã Tân Thành và Thuận Quý</t>
  </si>
  <si>
    <t>Nhà văn hóa xã Thuận Quý</t>
  </si>
  <si>
    <t>Xã Thuận Quý</t>
  </si>
  <si>
    <t>12</t>
  </si>
  <si>
    <t>Quyết định số 1925/QĐ-BGTVT ngày 29/8/2018 của Bộ Giao thông vận tải và Biên bản cuộc họp với Quân chủng Phòng không - Không quân ngày 09/9/2020</t>
  </si>
  <si>
    <t xml:space="preserve">Khu dân cư Bình Sơn </t>
  </si>
  <si>
    <t>Bố trí đất ở thôn Thái Hiệp</t>
  </si>
  <si>
    <t>Khu dân cư tập trung xã Phan Hiệp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</si>
  <si>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</si>
  <si>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</si>
  <si>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</si>
  <si>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</si>
  <si>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</si>
  <si>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</si>
  <si>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</si>
  <si>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</si>
  <si>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</si>
  <si>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</si>
  <si>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4</t>
  </si>
  <si>
    <t>Kênh tiếp nước hồ sông Dinh - đập sông Phan - hồ Tà Mon - hồ Tân Lập</t>
  </si>
  <si>
    <t xml:space="preserve">Công ty CP đầu tư Tân An Thành </t>
  </si>
  <si>
    <t xml:space="preserve">Đường dây 110 kV Mũi Né - Hòa Thắng - Lương Sơn </t>
  </si>
  <si>
    <t xml:space="preserve">Dự án nhà máy điện gió Hòa Thắng 1.2 </t>
  </si>
  <si>
    <r>
      <t>Dự án có trong danh mục thu hồi đất tại Nghị quyết số 40/ND-HĐND của HĐND tỉnh; nay đo đạc có phát sinh thêm 150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đất rừng phòng hộ.</t>
    </r>
  </si>
  <si>
    <t>Quyết định số 2180/QĐ-UBND ngày 04/9/2020 của UBND tỉnh</t>
  </si>
  <si>
    <t>Quyết định phê duyệt chủ trương đầu tư số 9377/QĐ-UBND ngày 06/12/2018 của UBND thành phố Phan Thiết. Dự án được bố trí đầu tư tại Quyết định số 8577/QĐ-UBND ngày 31/12/2019 của UBND thành phố Phan Thiết.</t>
  </si>
  <si>
    <t>Quyết định số 5070/QĐ-UBND ngày 15/8/2019 của UBND thành phố Phan Thiết. Dự án được bố trí đầu tư tại Quyết định số 8577/QĐ-UBND ngày 31/12/2019 của UBND thành phố Phan Thiết.</t>
  </si>
  <si>
    <t>Xã Sông Phan</t>
  </si>
  <si>
    <t>Chủ đầu tư</t>
  </si>
  <si>
    <t>STT</t>
  </si>
  <si>
    <t>Dự án, công trình</t>
  </si>
  <si>
    <t xml:space="preserve">Chủ đầu tư </t>
  </si>
  <si>
    <t>Địa điểm
(xã, thị trấn)</t>
  </si>
  <si>
    <t>Diện tích
 (ha)</t>
  </si>
  <si>
    <t xml:space="preserve">Dự án, 
công trình </t>
  </si>
  <si>
    <t>Địa điểm
 (xã, phường, thị trấn)</t>
  </si>
  <si>
    <t>Trong đó</t>
  </si>
  <si>
    <t>Đất
 trồng lúa</t>
  </si>
  <si>
    <t>Đất rừng
 phòng hộ</t>
  </si>
  <si>
    <t>Đất rừng
 đặc dụng</t>
  </si>
  <si>
    <t>Đất khác</t>
  </si>
  <si>
    <t>Diện tích
 (ha)</t>
  </si>
  <si>
    <t>Thao trường trường bắn</t>
  </si>
  <si>
    <t>Nghĩa trang Vĩnh Hảo - Vĩnh Tân</t>
  </si>
  <si>
    <t>Công trình Hạ tầng kỹ thuật khu dân cư xóm 1</t>
  </si>
  <si>
    <t>Trạm dừng chân Gia Phan</t>
  </si>
  <si>
    <t xml:space="preserve"> Công ty TNHH xăng dầu và Đầu tư xây dựng Gia Phan</t>
  </si>
  <si>
    <t>Khu đóng sửa tàu thuyền Liên Hương</t>
  </si>
  <si>
    <t>Trường mầm non Phan Rí Cửa</t>
  </si>
  <si>
    <t>Chi cục Phát triển nông thôn Bình Thuận</t>
  </si>
  <si>
    <t>Khu tái định cư phục vụ tái định cư bãi xỉ, mở rộng nhà máy Nhiệt điện Vĩnh Tân</t>
  </si>
  <si>
    <t>UBND huyện Tuy Phong</t>
  </si>
  <si>
    <t>Khu dân cư nông thôn xã Bình Thạnh (phần bổ sung)</t>
  </si>
  <si>
    <t>Khu dân cư nông thôn thuộc Khu hậu cần du lịch Chùa Cổ Thạch</t>
  </si>
  <si>
    <t>TỔNG CỘNG</t>
  </si>
  <si>
    <t>Huyện Tuy Phong</t>
  </si>
  <si>
    <t>Huyện Bắc Bình</t>
  </si>
  <si>
    <t>Ban Chỉ huy quân sự huyện Bắc Bình</t>
  </si>
  <si>
    <t>Xã Phan Lâm</t>
  </si>
  <si>
    <t>Đường Quốc lộ 28B</t>
  </si>
  <si>
    <t>Sở Giao thông vận tải</t>
  </si>
  <si>
    <t>Thị trấn Lương Sơn</t>
  </si>
  <si>
    <t>Xã Sông Bình</t>
  </si>
  <si>
    <t>Dự án cấp nước khu Lê Hồng Phong</t>
  </si>
  <si>
    <t>Thị trấn Lương Sơn và xã Hòa Thắng</t>
  </si>
  <si>
    <t>Đất ở thôn Thái Hiệp</t>
  </si>
  <si>
    <t>UBND huyện Bắc Bình</t>
  </si>
  <si>
    <t>Xã Hồng Thái</t>
  </si>
  <si>
    <t>Xã Phan Hiệp</t>
  </si>
  <si>
    <t>Xã Bình Tân</t>
  </si>
  <si>
    <t>Xã Hòa Thắng</t>
  </si>
  <si>
    <t>Tổng Công ty Điện lực Miền Nam</t>
  </si>
  <si>
    <t>Văn phòng Đăng ký quyền sử dụng đất chi nhánh Bắc Bình</t>
  </si>
  <si>
    <t>Thị trấn Chợ Lầu</t>
  </si>
  <si>
    <t>Huyện Hàm Thuận Bắc</t>
  </si>
  <si>
    <t>Cụm Công nghiệp Phú Long</t>
  </si>
  <si>
    <t xml:space="preserve">Công ty Cổ phần May Xuất khẩu Phan Thiết </t>
  </si>
  <si>
    <t>Thị trấn Phú Long</t>
  </si>
  <si>
    <t>Đường bên ngoài Khu công nghiệp Phan Thiết (giai đoạn 02)</t>
  </si>
  <si>
    <t>Ban QLDA các công trình dân dụng tỉnh</t>
  </si>
  <si>
    <t>Xã Hàm Liêm</t>
  </si>
  <si>
    <t>Kè chống sạt lở khẩn cấp bờ Sông Cái (Kè Sông Cái thị trấn Ma Lâm)</t>
  </si>
  <si>
    <t xml:space="preserve"> Thị trấn Ma Lâm</t>
  </si>
  <si>
    <t>Trường Trung học cơ sở nội trú Minh Nghĩa</t>
  </si>
  <si>
    <t>Công ty TNHH Trường Trung học cơ sở Minh Nghĩa</t>
  </si>
  <si>
    <t>Xã Hàm Thắng</t>
  </si>
  <si>
    <t>Trụ sở Chi cục Thi hành án dân sự huyện Hàm Thuận Bắc</t>
  </si>
  <si>
    <t>Chi cục Thi hành án 
dân sự huyện Hàm Thuận Bắc</t>
  </si>
  <si>
    <t>Thị trấn Ma Lâm</t>
  </si>
  <si>
    <t>Nghĩa địa Hàm Đức</t>
  </si>
  <si>
    <t>Xã Hàm Đức</t>
  </si>
  <si>
    <t>UBND huyện Hàm Thuận Bắc</t>
  </si>
  <si>
    <t xml:space="preserve">Mở rộng Khu dân cư Bắc Xuân An </t>
  </si>
  <si>
    <t xml:space="preserve">Trung tâm Phát triển quỹ đất tỉnh </t>
  </si>
  <si>
    <t>Khu tái định cư bờ kè sông Cà Ty (giai đoạn 1)</t>
  </si>
  <si>
    <t>Công ty Cổ phần Đầu tư Xây dựng Toàn Thịnh</t>
  </si>
  <si>
    <t xml:space="preserve">Kênh thoát lũ Khu công nghiệp Phan Thiết </t>
  </si>
  <si>
    <t>UBND TP Phan Thiết</t>
  </si>
  <si>
    <t>Phường Phú Thủy</t>
  </si>
  <si>
    <t>Xã Tiến Lợi</t>
  </si>
  <si>
    <t>Phường Phú Hài</t>
  </si>
  <si>
    <t>Huyện Hàm Thuận Nam</t>
  </si>
  <si>
    <t>Hạ tầng khu nhà ở cho công nhân, nhà ở xã hội và khu thương mại - dịch vụ</t>
  </si>
  <si>
    <t>Công ty Cổ phần Tư vấn- Thương mại Dịch vụ địa ốc Hoàng Quân</t>
  </si>
  <si>
    <t>Kênh tiếp nước hồ sông Dinh - đập sông Phan - hồ Tà Mon - hồ Tân Lập. Tuyến kênh đu đủ - Tân Thành</t>
  </si>
  <si>
    <t>Sở Nông nghiệp và Phát triển nông thôn</t>
  </si>
  <si>
    <t>Xã Tân Lập</t>
  </si>
  <si>
    <t>Xã Hàm Kiệm</t>
  </si>
  <si>
    <t>Huyện Hàm Tân</t>
  </si>
  <si>
    <t>Đường cứu hộ cứu nạn dọc sông Dinh</t>
  </si>
  <si>
    <t>Sở Giao thông Vận tải</t>
  </si>
  <si>
    <t>Đường ven biển Hàm Tân</t>
  </si>
  <si>
    <t>Khu công nghiệp Tân Đức</t>
  </si>
  <si>
    <t>Ban Quản lý các KCN tỉnh</t>
  </si>
  <si>
    <t>Khu dân cư dịch vụ công nghiệp Tân Đức</t>
  </si>
  <si>
    <t>UBND huyện Hàm Tân</t>
  </si>
  <si>
    <t>Xã Tân Hà và Tân Xuân</t>
  </si>
  <si>
    <t>Xã Tân Thắng</t>
  </si>
  <si>
    <t>Xã Tân Đức</t>
  </si>
  <si>
    <t>Đang kêu gọi đầu tư</t>
  </si>
  <si>
    <t>Thị xã La Gi</t>
  </si>
  <si>
    <t>Ban Quản lý Dự án đầu tư xây dựng thị xã La Gi</t>
  </si>
  <si>
    <t>Phường Phước Hội</t>
  </si>
  <si>
    <t>Công ty TNHH Vincom Retail Miền Nam</t>
  </si>
  <si>
    <t>Phường Tân Thiện</t>
  </si>
  <si>
    <t>Huyện Tánh Linh</t>
  </si>
  <si>
    <t>Đường cứu nạn cứu hộ (dọc sông La Ngà)</t>
  </si>
  <si>
    <t>Thao trường trường bắn (cụm xã)</t>
  </si>
  <si>
    <t>Đường vào Khu du lịch Thác Bà</t>
  </si>
  <si>
    <t>UBND huyện Tánh Linh</t>
  </si>
  <si>
    <t xml:space="preserve">Chợ đầu mối </t>
  </si>
  <si>
    <t>Khu dân cư thôn 2, xã Đồng Kho</t>
  </si>
  <si>
    <t>Siêu thị Lạc Tánh</t>
  </si>
  <si>
    <t>Công ty Cổ phần Thương mại Bình Thuận</t>
  </si>
  <si>
    <t>Ban Quản lý dự án huyện Tánh Linh</t>
  </si>
  <si>
    <t xml:space="preserve">Xã Gia An </t>
  </si>
  <si>
    <t>Xã Đức Thuận</t>
  </si>
  <si>
    <t>Xã Đồng Kho</t>
  </si>
  <si>
    <t>Thị trấn Lạc Tánh</t>
  </si>
  <si>
    <t>Huyện Đức Linh</t>
  </si>
  <si>
    <t>Khai thác sét làm gạch ngói ở Trảng Cựa Gà</t>
  </si>
  <si>
    <t>UBND huyện Đức Linh</t>
  </si>
  <si>
    <t>Xã Đức Tín</t>
  </si>
  <si>
    <t>Xã MêPu</t>
  </si>
  <si>
    <t>Xã Vĩnh Tân</t>
  </si>
  <si>
    <t>Xã Bình Thạnh</t>
  </si>
  <si>
    <t>Xã Phú Lạc</t>
  </si>
  <si>
    <t>Khu tái định cư Bắc kênh thoát lũ (giai đoạn 1)</t>
  </si>
  <si>
    <t>Trung tâm phát triển quỹ đất tỉnh</t>
  </si>
  <si>
    <t>Nhà tang lễ tỉnh Bình Thuận (Khu CV cây xanh 14,60 ha)</t>
  </si>
  <si>
    <t>Sở Lao động 
Thương binh &amp; Xã hội</t>
  </si>
  <si>
    <t>Thành phố Phan Thiết</t>
  </si>
  <si>
    <t>Xã Phong Nẫm</t>
  </si>
  <si>
    <t>Nâng cấp mở rộng đường ĐT.719 (đoạn Kê Gà - Tân Thiện)</t>
  </si>
  <si>
    <t xml:space="preserve"> Sở Giao thông vận tải  </t>
  </si>
  <si>
    <t>Các xã Hàm Mỹ, Thuận Quý và Tân Thành</t>
  </si>
  <si>
    <t>Trường Trung cấp Đại Việt Bình Thuận</t>
  </si>
  <si>
    <t>Trường Trung cấp Đại Việt Thành phố Hồ Chí Minh</t>
  </si>
  <si>
    <t>Thị trấn Tân Nghĩa, huyện Hàm Tân</t>
  </si>
  <si>
    <t>Đường dây 220 KV Phan Thiết - Phú Mỹ 2</t>
  </si>
  <si>
    <t>Ban Quản lý Dự án các công trình điện Miền Trung</t>
  </si>
  <si>
    <t>Kênh Chính Đông</t>
  </si>
  <si>
    <t>Móng trụ Đường dây 220kV Phan Thiết - Phú Mỹ 2</t>
  </si>
  <si>
    <t>Tổng Công ty Điện Miền Trung</t>
  </si>
  <si>
    <t>Các xã</t>
  </si>
  <si>
    <t>Xã Tân Hà</t>
  </si>
  <si>
    <t>Thị trấn Tân Nghĩa và các xã huyện Hàm Tân</t>
  </si>
  <si>
    <t>Đường dây 110kV đấu nối vào trạm biến áp 110kV Tánh Linh và Trạm biến áp 110kV Tánh Linh</t>
  </si>
  <si>
    <t xml:space="preserve">Tổng Công ty Điện lực miền Nam </t>
  </si>
  <si>
    <t>Đường 720 đi thôn Bàu Chim</t>
  </si>
  <si>
    <t>Khu dân cư Trại cá (giai đoạn 2)</t>
  </si>
  <si>
    <t>Công ty TNHH Tạo Lập</t>
  </si>
  <si>
    <t>Thị trần Liên Hương</t>
  </si>
  <si>
    <t>Xã Hòa Minh</t>
  </si>
  <si>
    <t>Xã Hòa Phú</t>
  </si>
  <si>
    <t xml:space="preserve">Xã Vĩnh Hảo và Vĩnh Tân </t>
  </si>
  <si>
    <t>Xã Phước Thể</t>
  </si>
  <si>
    <t>Xã Hồng Phong</t>
  </si>
  <si>
    <t>Cụm công nghiệp Hải Ninh</t>
  </si>
  <si>
    <t>Xã Hải Ninh</t>
  </si>
  <si>
    <t>Công ty TNHH Tân Cẩm Xương</t>
  </si>
  <si>
    <t>Ban Quản lý Dự án huyện Bắc Bình</t>
  </si>
  <si>
    <t>Đường vào Khu dân cư mới Ga Châu Hanh</t>
  </si>
  <si>
    <t>Xã Phan Thanh</t>
  </si>
  <si>
    <t>Đường giao thông vào khu nghĩa địa Gò Cà</t>
  </si>
  <si>
    <t>Giao thông trong khu dân cư tập trung</t>
  </si>
  <si>
    <t>Tuyến đường QH xuống biển thôn Hồng Thắng</t>
  </si>
  <si>
    <t>Đường dọc kênh phát triển KTXH vùng Chiến khu Lê Hồng Phong</t>
  </si>
  <si>
    <t>Xã Sông Lũy</t>
  </si>
  <si>
    <t>Thị trấn Lương Sơn
và xã Hòa Thắng</t>
  </si>
  <si>
    <t>Đường dây 110KV đầu nối vào trạm 110 KV Sông Bình (Kể cả hành lang tuyến 52,5 ha)</t>
  </si>
  <si>
    <t xml:space="preserve">Thị trấn Lương Sơn </t>
  </si>
  <si>
    <t>Dự án nhà máy điện mặt trời Sông Bình 2 (Tập đoàn Điện lực Việt Nam)</t>
  </si>
  <si>
    <t>Tập đoàn Điện lực Việt Nam</t>
  </si>
  <si>
    <t>Dự án nhà máy điện gió Hồng Phong 1</t>
  </si>
  <si>
    <t>Công ty TNHH Điện gió Hồng Phong 1</t>
  </si>
  <si>
    <t>Tổng Công ty Cổ phần Thương mại Xây dựng Vietracimex</t>
  </si>
  <si>
    <t>Công ty Cổ phần Đức Thành Gia Lai</t>
  </si>
  <si>
    <t>Trường mầm non trung tâm thị trấn Lương Sơn</t>
  </si>
  <si>
    <t xml:space="preserve">Bãi xử lý rác thải </t>
  </si>
  <si>
    <t>Khu dân cư Ga Châu Hanh</t>
  </si>
  <si>
    <t>Xây dựng điểm dân cư nông thôn Bình Sơn</t>
  </si>
  <si>
    <t xml:space="preserve">Khu dân cư Lương Đông </t>
  </si>
  <si>
    <t>Khu vực mỏ Vũng Môn (Titan) 
(Cty Tân Cẩm Xương)</t>
  </si>
  <si>
    <t>Văn phòng Đăng ký đất đai huyện Bắc Bình</t>
  </si>
  <si>
    <t>Huyyện Hàm Thuận Bắc</t>
  </si>
  <si>
    <t>Xã Hồng Liêm</t>
  </si>
  <si>
    <t>UBND xã Hàm Đức</t>
  </si>
  <si>
    <t>Công ty TNHH Điện mặt trời Trường Lộc - Bình Thuận</t>
  </si>
  <si>
    <t>Nhà máy điện mặt trời Hồng Liêm 6.1 
(bao gồm đường dây đấu nối)</t>
  </si>
  <si>
    <t>Nhà máy điện mặt trời Hồng Liêm 3
 (bao gồm đường dây đấu nối)</t>
  </si>
  <si>
    <t>Xây dựng mới Bộ Chỉ huy Biên phòng tỉnh</t>
  </si>
  <si>
    <t>Bộ Chỉ huy Biên phòng tỉnh</t>
  </si>
  <si>
    <t>Nhà làm việc của tổ công tác phòng chống tội phạm của Công an thành phố Phan Thiết</t>
  </si>
  <si>
    <t>Công an tỉnh</t>
  </si>
  <si>
    <t>Điểm công nghiệp, dịch vụ tập trung</t>
  </si>
  <si>
    <t>Dự án Nhà ở Tập thể công nhân lao động của Công ty TNHH Hải Nam</t>
  </si>
  <si>
    <t>Công ty TNHH Hải Nam</t>
  </si>
  <si>
    <t>UBND thành phố Phan Thiết</t>
  </si>
  <si>
    <t>Khu tái định cư Kè bờ sông Cà Ty</t>
  </si>
  <si>
    <t>Mở rộng khu trung tâm thương mại dịch vụ và dân cư Tân Việt Phát</t>
  </si>
  <si>
    <t>Công ty Cổ phần Tân Việt Phát</t>
  </si>
  <si>
    <t>Kênh thoát lũ KCN Phan Thiết</t>
  </si>
  <si>
    <t>Nâng cấp nước sinh hoạt Thiện Nghiệp</t>
  </si>
  <si>
    <t>Xây dựng công trình phụ trợ ga Phan Thiết</t>
  </si>
  <si>
    <t>Công ty Cổ phần Vận tải đường sắt Sài Gòn</t>
  </si>
  <si>
    <t>Trường Đại học Bình Thuận (40,4 ha)</t>
  </si>
  <si>
    <t>Trường CĐ cộng đồng Bình Thuận</t>
  </si>
  <si>
    <t>Công viên xã Phong Nẫm</t>
  </si>
  <si>
    <t>Hoa viên khu vực cầu Sở Muối</t>
  </si>
  <si>
    <t>Chi cục vệ sinh An toàn thực phẩm (Khu dân cư Bắc Phan Thiết)</t>
  </si>
  <si>
    <t>Chi cục vệ 
sinh an toàn thực phẩm</t>
  </si>
  <si>
    <t>Kho lưu trữ chuyên dụng tỉnh Bình Thuận (khu dân cư Bắc Xuân An)</t>
  </si>
  <si>
    <t>Bảo tồn và phát huy giá trị di tích tháp Pô Sah Inư</t>
  </si>
  <si>
    <t>Sở Văn hóa Thể thao và Du lịch</t>
  </si>
  <si>
    <t>Tịnh thất Ngọc Tâm</t>
  </si>
  <si>
    <t>Tổng cộng</t>
  </si>
  <si>
    <t>Phường Xuân An</t>
  </si>
  <si>
    <t>Xã Tiến Thành</t>
  </si>
  <si>
    <t>Xã Thiện Nghiệp</t>
  </si>
  <si>
    <t>Phường Phú Tài</t>
  </si>
  <si>
    <t>Phường Hàm Tiến</t>
  </si>
  <si>
    <t xml:space="preserve">Xã Thiện Nghiệp </t>
  </si>
  <si>
    <t xml:space="preserve">Xã Tiến Lợi </t>
  </si>
  <si>
    <t>Phường Xuân An và 
Phú Thuỷ</t>
  </si>
  <si>
    <t>Kêu gọi Doanh nghiệp</t>
  </si>
  <si>
    <t xml:space="preserve">Sở Nội Vụ </t>
  </si>
  <si>
    <t>Khu nhà ở cho công nhân, nhà ở xã hội và Khu thương mại - dịch vụ (Khu công nghiệp Hàm Kiệm I)</t>
  </si>
  <si>
    <t>Công ty Cổ phần Tư vấn - Thương mại dịch vụ Địa ốc Hoàng Quân</t>
  </si>
  <si>
    <t xml:space="preserve">Khu tăng gia sản xuất tập trung Tà Mon </t>
  </si>
  <si>
    <t>Bộ Chỉ huy quân sự tỉnh Bình Thuận</t>
  </si>
  <si>
    <t>Sở Nông nghiệp và Phát triển nông Thôn</t>
  </si>
  <si>
    <t>Xã Hàm Mỹ và Hàm Kiệm</t>
  </si>
  <si>
    <t xml:space="preserve">Xã Tân Lập </t>
  </si>
  <si>
    <t>Xã Hàm Cần</t>
  </si>
  <si>
    <t>Xã Mương Mán</t>
  </si>
  <si>
    <t>Xã Tân lập</t>
  </si>
  <si>
    <t>Ban Chỉ huy quân sự huyện Hàm Thuận Nam</t>
  </si>
  <si>
    <t>Đường cứu hộ cứu nạn cầu Sông Dinh</t>
  </si>
  <si>
    <t>Ban Quản lý dự án đầu tư xây dựng huyện Hàm Tân</t>
  </si>
  <si>
    <t>Thị trấn Tân Nghĩa</t>
  </si>
  <si>
    <t>Khu trung tâm hành chính thị trấn Tân Minh</t>
  </si>
  <si>
    <t>Thị trấn Tân Minh</t>
  </si>
  <si>
    <t xml:space="preserve">Nhà Văn hóa, khu thể thao </t>
  </si>
  <si>
    <t>xã Tân Thắng</t>
  </si>
  <si>
    <t>Khu tăng gia sản xuất</t>
  </si>
  <si>
    <t>Bến xe Hàm Tân</t>
  </si>
  <si>
    <t>Đường trung tâm xã Thắng Hải (tuyến số 8 và 13)</t>
  </si>
  <si>
    <t>Đường ven biển huyện Hàm Tân</t>
  </si>
  <si>
    <t>Ban Quản lý các Khu CN tỉnh</t>
  </si>
  <si>
    <t>Xã Thắng Hải</t>
  </si>
  <si>
    <t>Các xã: Thắng Hải, Tân Thắng, Sơn Mỹ</t>
  </si>
  <si>
    <t>Ban Chỉ huy quân sự huyện Hàm Tân</t>
  </si>
  <si>
    <t>Khu dân cư đô thị mới Tân Tiến</t>
  </si>
  <si>
    <t>Công ty TNHH TM DV XD Thiên Lý Lan</t>
  </si>
  <si>
    <t>Xã Tân Tiến</t>
  </si>
  <si>
    <t>UBND thị xã La Gi</t>
  </si>
  <si>
    <t>Thao trường bắn đạn thật cấp thị xã</t>
  </si>
  <si>
    <t>Bộ Chỉ huy quân sự Tỉnh</t>
  </si>
  <si>
    <t>Thao trường bắn đạn thật cấp xã</t>
  </si>
  <si>
    <t>Xã Tân Bình</t>
  </si>
  <si>
    <t>Nghĩa trang thị xã La Gi (giai đoạn 1)</t>
  </si>
  <si>
    <t>Xã hội hóa</t>
  </si>
  <si>
    <t>Phường Tân An</t>
  </si>
  <si>
    <t>Đường cứu nạn cứu hộ ( dọc sông La Ngà)</t>
  </si>
  <si>
    <t>Trung tâm bồi dưỡng chính trị huyện (Lạc Hưng 2)</t>
  </si>
  <si>
    <t>Khu xử lý rác thải sinh hoạt</t>
  </si>
  <si>
    <t>Mở rộng chợ thôn 1</t>
  </si>
  <si>
    <t>Cụm công nghiệp Suối kè</t>
  </si>
  <si>
    <t>Công ty Cổ phần Rạng Đông</t>
  </si>
  <si>
    <t>Ban Quản lý Dự án đầu tư xây dựng huyện Tánh Linh</t>
  </si>
  <si>
    <t>Ban Chỉ huy quân sự huyện Tánh Linh</t>
  </si>
  <si>
    <t xml:space="preserve"> Xã Gia An </t>
  </si>
  <si>
    <t xml:space="preserve"> Xã Đồng Kho</t>
  </si>
  <si>
    <t xml:space="preserve">  Xã Gia Huynh</t>
  </si>
  <si>
    <t xml:space="preserve"> Xã Suối Kiết</t>
  </si>
  <si>
    <t>Cty TNHH MTV Cao su Bình Thuận</t>
  </si>
  <si>
    <t>Khai thác đá ốp lát Rạng Đông</t>
  </si>
  <si>
    <t>Bãi rác thôn 1B</t>
  </si>
  <si>
    <t>Bãi dập dịch và chôn lấp gia súc, gia cầm (Trên đường đi đồi con ngựa)</t>
  </si>
  <si>
    <t>Bãi rác (Thôn 6) Đa Kai</t>
  </si>
  <si>
    <t>Nghĩa địa của xã (Thôn 1)</t>
  </si>
  <si>
    <t>Công trình hệ thống nước sạch nam Đức Linh</t>
  </si>
  <si>
    <t>Công trình hệ thống nước sạch Bắc sông La Ngà</t>
  </si>
  <si>
    <t>Cụm CN Mê Pu (Diện tích hiện có: 20,74ha; diện tích đến năm 2020: 40,00ha)</t>
  </si>
  <si>
    <t>Mở rộng trường mẫu giáo Trà Tân (thôn 1A)</t>
  </si>
  <si>
    <t>Mở rộng Mẫu giáo MêPu 2</t>
  </si>
  <si>
    <t>Xây dựng mới Trường THCS Trà Tân</t>
  </si>
  <si>
    <t>Sở Kế hoạch - Đầu tư</t>
  </si>
  <si>
    <t>Mở rộng chợ Trà Tân</t>
  </si>
  <si>
    <t>Làm mới đường nông thôn từ nhà bà Thuấn đến cầu I, thôn 1A</t>
  </si>
  <si>
    <t>UBND xã Trà Tân</t>
  </si>
  <si>
    <t>Đường khu dân cư thôn 8</t>
  </si>
  <si>
    <t>UBND xã Mê Pu</t>
  </si>
  <si>
    <t xml:space="preserve">Đường khu Trung tâm sau chợ Đức Hạnh </t>
  </si>
  <si>
    <t>UBNND xã Đức Hạnh</t>
  </si>
  <si>
    <t>Xây mới Chợ thôn 5, Trà Tân</t>
  </si>
  <si>
    <t xml:space="preserve">Mở rộng Trường mầm non Vành Khuyên Mê Pu </t>
  </si>
  <si>
    <t>Trường mầm non vành khuyên Mê Pu</t>
  </si>
  <si>
    <t xml:space="preserve">Bãi thu gom phế liệu và cơ sở sản xuất kinh doanh </t>
  </si>
  <si>
    <t>Phân lô đấu giá khu Trung tâm sau chợ</t>
  </si>
  <si>
    <t>UBND xã Đức Hạnh</t>
  </si>
  <si>
    <t>Khu dân cư thôn 5, xã Trà Tân</t>
  </si>
  <si>
    <t>Quy hoạch chi tiết phân lô đấu giá khu dân cư thôn 8, Mê Pu</t>
  </si>
  <si>
    <t xml:space="preserve">   Xã Trà Tân</t>
  </si>
  <si>
    <t xml:space="preserve">   Xã Đức Hạnh</t>
  </si>
  <si>
    <t xml:space="preserve">  Xã Tân Hà</t>
  </si>
  <si>
    <t xml:space="preserve">  Xã Đa Kai</t>
  </si>
  <si>
    <t xml:space="preserve"> Các xã Trà Tân, Đông Hà, Đức Hạnh, Đức Tín</t>
  </si>
  <si>
    <t xml:space="preserve"> Các xã Mé Pu, Sùng Nhơn, Đa kai</t>
  </si>
  <si>
    <t xml:space="preserve">  Xã MêPu</t>
  </si>
  <si>
    <t xml:space="preserve">  Xã Trà Tân</t>
  </si>
  <si>
    <t xml:space="preserve">  Xã Đức Tài</t>
  </si>
  <si>
    <t xml:space="preserve">  Xã Mê Pu</t>
  </si>
  <si>
    <t xml:space="preserve">  Xã Đức Hạnh</t>
  </si>
  <si>
    <t>Ban Quản lý dự án huyện Đức Linh</t>
  </si>
  <si>
    <t>Ban Chỉ huy quân sự huyện Đức Linh</t>
  </si>
  <si>
    <t>UBND huyện  Tuy Phong</t>
  </si>
  <si>
    <t>Công ty Cổ phần Năng lượng Pacific Bình Thuận</t>
  </si>
  <si>
    <t>2</t>
  </si>
  <si>
    <t>Xã Lương Sơn</t>
  </si>
  <si>
    <t>Sản xuất nông nghiệp ứng dụng công nghệ cao</t>
  </si>
  <si>
    <t>Sở Nông Nghiệp và Phát triển nông Thôn</t>
  </si>
  <si>
    <t>Mở rộng khu dân cư 1/8, phường Hàm Tiến</t>
  </si>
  <si>
    <t>Dự án Khu dân cư phía Nam đường Lê Duẩn (đoạn từ Quốc lộ I đến Võ Văn Tần)</t>
  </si>
  <si>
    <t>Trung tâm Phát triển quỹ đất tỉnh</t>
  </si>
  <si>
    <t>Khu liên hợp hồ điều hòa, chỉnh trang đô thị và dịch vụ thương mại Hưng Long, Phan Thiết</t>
  </si>
  <si>
    <t>Công ty Cổ phần Đầu tư xây dựng Huy Hoàng</t>
  </si>
  <si>
    <t>Khu tái định cư phục vụ dự án khu liên hợp hồ điều hòa, chỉnh trang đô thị và dịch vụ thương mại Hưng Long, Phan Thiết</t>
  </si>
  <si>
    <t>Dự án lấn biển, bố trí sắp xếp dân cư và chỉnh trang đô thị của Công ty Trường Phúc Hải (130 ha lấy đất mặt nước biển)</t>
  </si>
  <si>
    <t>Công ty TNHH Đầu tư xây dựng Trường Phúc Hải</t>
  </si>
  <si>
    <t>Khu dân cư Tiến Lợi</t>
  </si>
  <si>
    <t>Công ty Cổ phần đầu tư xây dựng Toàn Thịnh</t>
  </si>
  <si>
    <t>Nhà máy điện gió Đại Phong
(bao gồm đường dây đấu nối)</t>
  </si>
  <si>
    <t>Công ty TNHH Đầu tư phát triển Đại Phong</t>
  </si>
  <si>
    <t>Đường vào Cầu Văn Thánh (diện tích đường dẫn vào 02 đầu cầu)</t>
  </si>
  <si>
    <t xml:space="preserve">Sở Giao thông Vận tải </t>
  </si>
  <si>
    <t>Đường vào sân bay Phan Thiết, tỉnh Bình Thuận</t>
  </si>
  <si>
    <t>Phường Phú Tài</t>
  </si>
  <si>
    <t xml:space="preserve">Phường Đức Long và các xã Tiến Lợi, Tiến Thành </t>
  </si>
  <si>
    <t>Phường  Hưng Long</t>
  </si>
  <si>
    <t>Phường Phú Tài và Đức Long</t>
  </si>
  <si>
    <t>Xã Thiện Nghiệp và Phường  
Mũi Né</t>
  </si>
  <si>
    <t>Hệ thống thoát nước khu hành chính huyện Hàm thuận Nam</t>
  </si>
  <si>
    <t>Khu liên hợp thể dục thể thao</t>
  </si>
  <si>
    <t>Công ty TNHH Thể dục thể thao Sơn Trà</t>
  </si>
  <si>
    <t>UBND huyện Hàm Thuận Nam</t>
  </si>
  <si>
    <t>Thị trấn Thuận Nam</t>
  </si>
  <si>
    <t>Các xã Hàm Mỹ, Thuận Quý, Tân Thành</t>
  </si>
  <si>
    <t xml:space="preserve"> Xã Tân Thành và Tân Thuận </t>
  </si>
  <si>
    <t>Cụm Công nghiệp Thắng Hải 3</t>
  </si>
  <si>
    <t>Công ty Cổ phần đầu tư và phát triển công nghiệp Bảo Thư</t>
  </si>
  <si>
    <t>Nâng cấp nhà máy nước Tân Thắng</t>
  </si>
  <si>
    <t>Trung tâm Nước sạch và Vệ sinh môi trường nông thôn</t>
  </si>
  <si>
    <t>0.14</t>
  </si>
  <si>
    <t>Trường THCS Tân Thắng</t>
  </si>
  <si>
    <t>Khu trung tâm hành chính huyện Hàm Tân</t>
  </si>
  <si>
    <t xml:space="preserve">Thao trường trường bắn </t>
  </si>
  <si>
    <t>Khu công nghiệp Sơn Mỹ 1</t>
  </si>
  <si>
    <t>Công ty TNHH ĐTXD&amp;KD kết cấu hạ tầng KCN Sơn Mỹ (Công ty IPICO)</t>
  </si>
  <si>
    <t>Đập dâng Sông Phan</t>
  </si>
  <si>
    <t>Khu thể dục thể thao xã</t>
  </si>
  <si>
    <t>Khu tái định cư KCN Sơn Mỹ (Giai đoạn 1)</t>
  </si>
  <si>
    <t>Xã Sơn Mỹ</t>
  </si>
  <si>
    <t>Dự án sắp xếp Điểm khu dân cư khu phố 11</t>
  </si>
  <si>
    <t>Phường Bình Tân</t>
  </si>
  <si>
    <t>Khu đô thị mới Tây Tân Thiện</t>
  </si>
  <si>
    <t>Công ty Cổ phần Đầu tư phát triển Bình Thuận</t>
  </si>
  <si>
    <t>Khu đô thị mới Đông Tân Thiện</t>
  </si>
  <si>
    <t>Công ty Cổ phần Đâu tư Ân Phú</t>
  </si>
  <si>
    <t xml:space="preserve">Dự án xây dựng kè bảo vệ khu dân cư Phước Lộc và Tân Phước </t>
  </si>
  <si>
    <t>Sở Nông nghiệp và Nông nghiệp</t>
  </si>
  <si>
    <t>Phường Phước Lộc và xã Tân Phước</t>
  </si>
  <si>
    <t>Nghĩa trang Tân Hải - Tân Tiến (giai đoạn 1)</t>
  </si>
  <si>
    <t>Xã Tân Hải</t>
  </si>
  <si>
    <t>Hệ thống thủy lợi Tà Pao ( Kênh chính nam, kênh chính bắc, hệ thống kênh mương nội đồng)</t>
  </si>
  <si>
    <t xml:space="preserve">Các xã </t>
  </si>
  <si>
    <t>Trường mẫu giáo khu phố Lạc Hưng 2</t>
  </si>
  <si>
    <t>Chi cục thi hành án dân sự (Lạc Hóa 2)</t>
  </si>
  <si>
    <t>Hệ thống thủy lợi Tà Pao (Lòng hồ, khu tái định canh, định cư...)</t>
  </si>
  <si>
    <t>La Ngâu</t>
  </si>
  <si>
    <t>Cụm Công nghiệp Lạc Tánh</t>
  </si>
  <si>
    <t>Công ty TNHH Một thành viên cao su Linh Kiệt</t>
  </si>
  <si>
    <t>Kênh tiếp nước Biển Lạc - Hàm Tân</t>
  </si>
  <si>
    <t>Xã Gia Huynh</t>
  </si>
  <si>
    <t>Xã Ngũ Phụng</t>
  </si>
  <si>
    <t>Mở rộng nghĩa địa xã Tam Thanh</t>
  </si>
  <si>
    <t>UBND xã Tam Thanh</t>
  </si>
  <si>
    <t>Xã Tam Thanh</t>
  </si>
  <si>
    <t>Huyện Phú Quý</t>
  </si>
  <si>
    <t>Ban QLĐTXD huyện Phú Quý</t>
  </si>
  <si>
    <t>Công trình, dự án</t>
  </si>
  <si>
    <t>Địa điểm</t>
  </si>
  <si>
    <t>Diện tích 
(ha)</t>
  </si>
  <si>
    <t>Trong đó</t>
  </si>
  <si>
    <t>Căn cứ
 pháp lý</t>
  </si>
  <si>
    <t>Nguồn vốn</t>
  </si>
  <si>
    <t>Đất
 lúa</t>
  </si>
  <si>
    <t>Đất 
rừng
 phòng 
hộ</t>
  </si>
  <si>
    <t>Đất 
rừng
đặt dụng</t>
  </si>
  <si>
    <t>Đất 
khác</t>
  </si>
  <si>
    <t>Khu du lịch Lan Anh</t>
  </si>
  <si>
    <t>Quyết định số 1322/QĐ-UBND ngày 10/6/2020 của UBND tỉnh</t>
  </si>
  <si>
    <t xml:space="preserve">Ngoài ngân sách </t>
  </si>
  <si>
    <t>Trung tâm giáo dục nghề nghiệp và sát hạch lái xe cơ giới loại 1</t>
  </si>
  <si>
    <t>Công ty TNHH Đức Minh Thành</t>
  </si>
  <si>
    <t>Phường Tân An và xã Tân Phước</t>
  </si>
  <si>
    <t>Ngoài ngân sách</t>
  </si>
  <si>
    <t>Quyết định số 2978/QĐ-UBND ngày 29/10/2015 của UBND tỉnh</t>
  </si>
  <si>
    <t>Chủ đầu
 tư</t>
  </si>
  <si>
    <t>Hồ chứa nước Sông Lũy</t>
  </si>
  <si>
    <t>Ban Quản lý đầu tư và xây dựng thủy lợi 7</t>
  </si>
  <si>
    <t>Dự án Nhà máy điện gió Hồng Phong 2</t>
  </si>
  <si>
    <t>Xã Phan Sơn và xã Phan Lâm</t>
  </si>
  <si>
    <r>
      <t xml:space="preserve">DANH MỤC DỰ ÁN HỦY BỎ CÓ SỬ DỤNG ĐẤT TRỒNG LÚA, ĐẤT RỪNG PHÒNG HỘ, ĐẤT RỪNG ĐẶC DỤNG
 SAU 03 NĂM CHƯA THỰC HIỆN </t>
    </r>
    <r>
      <rPr>
        <b/>
        <sz val="10"/>
        <rFont val="Times New Roman"/>
        <family val="1"/>
      </rPr>
      <t xml:space="preserve">
</t>
    </r>
  </si>
  <si>
    <r>
      <t>DANH MỤC DỰ ÁN CHUYỂN TIẾP CÓ SỬ DỤNG ĐẤT TRỒNG LÚA, ĐẤT RỪ</t>
    </r>
    <r>
      <rPr>
        <b/>
        <sz val="13"/>
        <rFont val="Times New Roman"/>
        <family val="1"/>
      </rPr>
      <t xml:space="preserve">NG PHÒNG HỘ, ĐẤT RỪNG ĐẶC DỤNG 
 SAU 03 NĂM CHƯA THỰC HIỆN 
</t>
    </r>
  </si>
  <si>
    <t>Các xã, phường</t>
  </si>
  <si>
    <t>(Kèm theo Nghị quyết số 41 /NQ-HĐND ngày  03 /12/2020 của Hội đồng nhân dân tỉnh)</t>
  </si>
  <si>
    <t>(Kèm theo Nghị quyết số     41 /NQ-HĐND ngày  03  /12/2020 của Hội đồng nhân dân tỉnh)</t>
  </si>
  <si>
    <t>(Kèm theo Nghị quyết số     41  /NQ-HĐND ngày   03 /12/2020 của Hội đồng nhân dân tỉnh)</t>
  </si>
  <si>
    <t>(Kèm theo Nghị quyết số  41 /NQ-HĐND ngày 03/12/2020 của Hội đồng nhân dân tỉnh)</t>
  </si>
  <si>
    <t>(Kèm theo Nghị quyết số   41/NQ-HĐND ngày 03/12/2020 của Hội đồng nhân dân tỉnh)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</si>
</sst>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_);_(* \(#,##0\);_(* &quot;-&quot;??_);_(@_)"/>
    <numFmt numFmtId="181" formatCode="#,##0.0"/>
    <numFmt numFmtId="182" formatCode="#,##0.000"/>
    <numFmt numFmtId="183" formatCode="_ * #,##0.00_)\ _V_N_Đ_ ;_ * \(#,##0.00\)\ _V_N_Đ_ ;_ * &quot;-&quot;??_)\ _V_N_Đ_ ;_ @_ "/>
    <numFmt numFmtId="184" formatCode="_-* #,##0\ _₫_-;\-* #,##0\ _₫_-;_-* &quot;-&quot;??\ _₫_-;_-@_-"/>
    <numFmt numFmtId="185" formatCode="0.00_ ;\-0.00\ "/>
    <numFmt numFmtId="186" formatCode="0_);\(0\)"/>
    <numFmt numFmtId="187" formatCode="_ * #,##0_)\ &quot;vnđ&quot;_ ;_ * \(#,##0\)\ &quot;vnđ&quot;_ ;_ * &quot;-&quot;_)\ &quot;vnđ&quot;_ ;_ @_ "/>
    <numFmt numFmtId="188" formatCode="_ * #,##0_)\ _V_N_Đ_ ;_ * \(#,##0\)\ _V_N_Đ_ ;_ * &quot;-&quot;_)\ _V_N_Đ_ ;_ @_ "/>
    <numFmt numFmtId="189" formatCode="_ * #,##0.00_)\ &quot;vnđ&quot;_ ;_ * \(#,##0.00\)\ &quot;vnđ&quot;_ ;_ * &quot;-&quot;??_)\ &quot;vnđ&quot;_ ;_ @_ "/>
    <numFmt numFmtId="190" formatCode="#,##0.00\ ;&quot; (&quot;#,##0.00\);&quot; -&quot;#\ ;@\ "/>
    <numFmt numFmtId="191" formatCode="#,##0.0000"/>
    <numFmt numFmtId="192" formatCode="_(* #,##0_);_(* \(#,##0\);_(* &quot;-&quot;&quot;?&quot;&quot;?&quot;_);_(@_)"/>
    <numFmt numFmtId="193" formatCode="_ * #,##0.00_)\ _V_N_Đ_ ;_ * \(#,##0.00\)\ _V_N_Đ_ ;_ * &quot;-&quot;&quot;?&quot;&quot;?&quot;_)\ _V_N_Đ_ ;_ @_ "/>
    <numFmt numFmtId="194" formatCode="&quot;SFr.&quot;\ #,##0.00"/>
    <numFmt numFmtId="195" formatCode="_(* #,##0.00_);_(* \(#,##0.00\);_(* &quot;-&quot;&quot;?&quot;&quot;?&quot;_);_(@_)"/>
    <numFmt numFmtId="196" formatCode="_-* #,##0.00\ _₫_-;\-* #,##0.00\ _₫_-;_-* &quot;-&quot;&quot;?&quot;&quot;?&quot;\ _₫_-;_-@_-"/>
    <numFmt numFmtId="197" formatCode="\(#,###\)"/>
    <numFmt numFmtId="198" formatCode="\(#,###.00\)"/>
    <numFmt numFmtId="199" formatCode="0.000"/>
    <numFmt numFmtId="200" formatCode="#,##0.0;[Red]#,##0.0"/>
    <numFmt numFmtId="201" formatCode="#,##0.00;[Red]#,##0.00"/>
    <numFmt numFmtId="202" formatCode="_-* #,##0.00_-;\-* #,##0.00_-;_-* &quot;-&quot;&quot;?&quot;&quot;?&quot;_-;_-@_-"/>
    <numFmt numFmtId="203" formatCode="0.00_);\(0.00\)"/>
    <numFmt numFmtId="204" formatCode="#,##0.00_ ;\-#,##0.00\ "/>
    <numFmt numFmtId="205" formatCode="#,##0.00000"/>
    <numFmt numFmtId="206" formatCode="0.0000"/>
    <numFmt numFmtId="207" formatCode="0.00000"/>
  </numFmts>
  <fonts count="64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VNI-Times"/>
      <family val="0"/>
    </font>
    <font>
      <sz val="8"/>
      <name val="Times New Roman"/>
      <family val="1"/>
    </font>
    <font>
      <sz val="11"/>
      <name val="VNI-Times"/>
      <family val="0"/>
    </font>
    <font>
      <i/>
      <sz val="12"/>
      <name val="Times New Roman"/>
      <family val="1"/>
    </font>
    <font>
      <sz val="13"/>
      <name val="VNI-Times"/>
      <family val="0"/>
    </font>
    <font>
      <sz val="14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1.5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Times New Roman"/>
      <family val="1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Times New Roman"/>
      <family val="1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5" fillId="0" borderId="0">
      <alignment/>
      <protection/>
    </xf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4" fillId="0" borderId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10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1" fillId="0" borderId="0" xfId="103" applyFont="1" applyFill="1" applyBorder="1" applyAlignment="1">
      <alignment horizontal="center" vertical="center" wrapText="1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1" fontId="1" fillId="0" borderId="10" xfId="78" applyNumberFormat="1" applyFont="1" applyFill="1" applyBorder="1" applyAlignment="1">
      <alignment horizontal="center" vertical="center" wrapText="1"/>
      <protection/>
    </xf>
    <xf numFmtId="43" fontId="1" fillId="0" borderId="10" xfId="7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 wrapText="1"/>
    </xf>
    <xf numFmtId="4" fontId="1" fillId="0" borderId="10" xfId="78" applyNumberFormat="1" applyFont="1" applyFill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right" vertical="center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3" fontId="0" fillId="0" borderId="10" xfId="71" applyNumberFormat="1" applyFont="1" applyFill="1" applyBorder="1" applyAlignment="1">
      <alignment horizontal="center" vertical="center" wrapText="1"/>
      <protection/>
    </xf>
    <xf numFmtId="3" fontId="0" fillId="0" borderId="10" xfId="71" applyNumberFormat="1" applyFont="1" applyFill="1" applyBorder="1" applyAlignment="1">
      <alignment horizontal="center" vertical="center"/>
      <protection/>
    </xf>
    <xf numFmtId="3" fontId="0" fillId="0" borderId="10" xfId="71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1" fontId="0" fillId="0" borderId="10" xfId="10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" fontId="0" fillId="0" borderId="10" xfId="49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78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106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103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10" xfId="78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4" fontId="0" fillId="0" borderId="10" xfId="8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109" applyFont="1" applyFill="1" applyBorder="1" applyAlignment="1">
      <alignment vertical="center" wrapText="1"/>
      <protection/>
    </xf>
    <xf numFmtId="180" fontId="0" fillId="0" borderId="10" xfId="7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0" fillId="0" borderId="10" xfId="43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0" borderId="10" xfId="10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0" fillId="0" borderId="10" xfId="43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106" applyNumberFormat="1" applyFont="1" applyFill="1" applyBorder="1" applyAlignment="1">
      <alignment horizontal="right" vertical="center"/>
      <protection/>
    </xf>
    <xf numFmtId="0" fontId="0" fillId="0" borderId="10" xfId="108" applyFont="1" applyFill="1" applyBorder="1" applyAlignment="1">
      <alignment horizontal="center" vertical="center" wrapText="1"/>
      <protection/>
    </xf>
    <xf numFmtId="2" fontId="0" fillId="0" borderId="10" xfId="49" applyNumberFormat="1" applyFont="1" applyFill="1" applyBorder="1" applyAlignment="1">
      <alignment horizontal="right" vertical="center" wrapText="1"/>
    </xf>
    <xf numFmtId="2" fontId="0" fillId="0" borderId="10" xfId="108" applyNumberFormat="1" applyFont="1" applyFill="1" applyBorder="1" applyAlignment="1">
      <alignment horizontal="right" vertical="center" wrapText="1"/>
      <protection/>
    </xf>
    <xf numFmtId="0" fontId="0" fillId="0" borderId="10" xfId="78" applyFont="1" applyFill="1" applyBorder="1" applyAlignment="1">
      <alignment horizontal="center" vertical="center" wrapText="1"/>
      <protection/>
    </xf>
    <xf numFmtId="4" fontId="0" fillId="0" borderId="10" xfId="10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75" applyFont="1" applyFill="1" applyBorder="1" applyAlignment="1">
      <alignment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3" fontId="0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vertical="center" wrapText="1"/>
      <protection/>
    </xf>
    <xf numFmtId="4" fontId="0" fillId="0" borderId="10" xfId="75" applyNumberFormat="1" applyFont="1" applyFill="1" applyBorder="1" applyAlignment="1">
      <alignment horizontal="center" vertical="center" wrapText="1"/>
      <protection/>
    </xf>
    <xf numFmtId="4" fontId="0" fillId="0" borderId="10" xfId="75" applyNumberFormat="1" applyFont="1" applyFill="1" applyBorder="1" applyAlignment="1">
      <alignment horizontal="right" vertical="center" wrapText="1"/>
      <protection/>
    </xf>
    <xf numFmtId="4" fontId="0" fillId="0" borderId="10" xfId="46" applyNumberFormat="1" applyFont="1" applyFill="1" applyBorder="1" applyAlignment="1">
      <alignment horizontal="right" vertical="center" wrapText="1"/>
    </xf>
    <xf numFmtId="4" fontId="0" fillId="0" borderId="10" xfId="54" applyNumberFormat="1" applyFont="1" applyFill="1" applyBorder="1" applyAlignment="1">
      <alignment horizontal="right" vertical="center" wrapText="1"/>
    </xf>
    <xf numFmtId="3" fontId="0" fillId="0" borderId="10" xfId="49" applyNumberFormat="1" applyFont="1" applyFill="1" applyBorder="1" applyAlignment="1">
      <alignment horizontal="right" vertical="center" wrapText="1"/>
    </xf>
    <xf numFmtId="4" fontId="0" fillId="0" borderId="10" xfId="49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" fontId="0" fillId="0" borderId="10" xfId="49" applyNumberFormat="1" applyFont="1" applyFill="1" applyBorder="1" applyAlignment="1">
      <alignment horizontal="center" vertical="center"/>
    </xf>
    <xf numFmtId="4" fontId="0" fillId="0" borderId="10" xfId="100" applyNumberFormat="1" applyFont="1" applyFill="1" applyBorder="1" applyAlignment="1">
      <alignment horizontal="center" vertical="center" wrapText="1"/>
      <protection/>
    </xf>
    <xf numFmtId="4" fontId="0" fillId="0" borderId="10" xfId="78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71" fontId="0" fillId="0" borderId="10" xfId="101" applyNumberFormat="1" applyFont="1" applyFill="1" applyBorder="1" applyAlignment="1">
      <alignment horizontal="left" vertical="center" wrapText="1"/>
      <protection/>
    </xf>
    <xf numFmtId="0" fontId="0" fillId="0" borderId="10" xfId="100" applyFont="1" applyFill="1" applyBorder="1" applyAlignment="1">
      <alignment horizontal="left" vertical="center" wrapText="1"/>
      <protection/>
    </xf>
    <xf numFmtId="171" fontId="0" fillId="0" borderId="10" xfId="0" applyNumberFormat="1" applyFont="1" applyFill="1" applyBorder="1" applyAlignment="1">
      <alignment horizontal="left" vertical="center" wrapText="1"/>
    </xf>
    <xf numFmtId="1" fontId="0" fillId="0" borderId="10" xfId="49" applyNumberFormat="1" applyFont="1" applyFill="1" applyBorder="1" applyAlignment="1">
      <alignment horizontal="center" vertical="center" wrapText="1"/>
    </xf>
    <xf numFmtId="2" fontId="0" fillId="0" borderId="10" xfId="100" applyNumberFormat="1" applyFont="1" applyFill="1" applyBorder="1" applyAlignment="1">
      <alignment vertical="center" wrapText="1"/>
      <protection/>
    </xf>
    <xf numFmtId="0" fontId="0" fillId="0" borderId="10" xfId="80" applyFont="1" applyFill="1" applyBorder="1" applyAlignment="1">
      <alignment horizontal="center" vertical="center" wrapText="1"/>
      <protection/>
    </xf>
    <xf numFmtId="2" fontId="0" fillId="0" borderId="10" xfId="105" applyNumberFormat="1" applyFont="1" applyFill="1" applyBorder="1" applyAlignment="1">
      <alignment vertical="center" wrapText="1"/>
      <protection/>
    </xf>
    <xf numFmtId="49" fontId="0" fillId="0" borderId="10" xfId="104" applyNumberFormat="1" applyFont="1" applyFill="1" applyBorder="1" applyAlignment="1">
      <alignment vertical="center" wrapText="1"/>
      <protection/>
    </xf>
    <xf numFmtId="1" fontId="0" fillId="0" borderId="10" xfId="49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" fontId="21" fillId="0" borderId="10" xfId="78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106" applyFont="1" applyFill="1" applyBorder="1" applyAlignment="1">
      <alignment horizontal="center" vertical="center" wrapText="1"/>
      <protection/>
    </xf>
    <xf numFmtId="4" fontId="21" fillId="0" borderId="10" xfId="108" applyNumberFormat="1" applyFont="1" applyFill="1" applyBorder="1" applyAlignment="1">
      <alignment horizontal="center" vertical="center" wrapText="1"/>
      <protection/>
    </xf>
    <xf numFmtId="4" fontId="21" fillId="0" borderId="10" xfId="106" applyNumberFormat="1" applyFont="1" applyFill="1" applyBorder="1" applyAlignment="1">
      <alignment horizontal="right" vertical="center" wrapText="1"/>
      <protection/>
    </xf>
    <xf numFmtId="4" fontId="21" fillId="0" borderId="10" xfId="5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78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1" fontId="0" fillId="0" borderId="10" xfId="75" applyNumberFormat="1" applyFont="1" applyFill="1" applyBorder="1" applyAlignment="1">
      <alignment horizontal="center" vertical="center"/>
      <protection/>
    </xf>
    <xf numFmtId="3" fontId="0" fillId="0" borderId="10" xfId="72" applyNumberFormat="1" applyFont="1" applyFill="1" applyBorder="1" applyAlignment="1">
      <alignment vertical="center" wrapText="1"/>
      <protection/>
    </xf>
    <xf numFmtId="3" fontId="0" fillId="0" borderId="10" xfId="72" applyNumberFormat="1" applyFont="1" applyFill="1" applyBorder="1" applyAlignment="1">
      <alignment horizontal="center" vertical="center"/>
      <protection/>
    </xf>
    <xf numFmtId="3" fontId="0" fillId="0" borderId="10" xfId="72" applyNumberFormat="1" applyFont="1" applyFill="1" applyBorder="1" applyAlignment="1">
      <alignment horizontal="center" vertical="center" wrapText="1"/>
      <protection/>
    </xf>
    <xf numFmtId="2" fontId="0" fillId="0" borderId="10" xfId="75" applyNumberFormat="1" applyFont="1" applyFill="1" applyBorder="1" applyAlignment="1">
      <alignment vertical="center" wrapText="1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2" fontId="0" fillId="0" borderId="10" xfId="75" applyNumberFormat="1" applyFont="1" applyFill="1" applyBorder="1" applyAlignment="1">
      <alignment horizontal="left" vertical="center" wrapText="1"/>
      <protection/>
    </xf>
    <xf numFmtId="195" fontId="0" fillId="0" borderId="10" xfId="75" applyNumberFormat="1" applyFont="1" applyFill="1" applyBorder="1" applyAlignment="1">
      <alignment horizontal="center" vertical="center" wrapText="1"/>
      <protection/>
    </xf>
    <xf numFmtId="4" fontId="0" fillId="0" borderId="10" xfId="46" applyNumberFormat="1" applyFont="1" applyFill="1" applyBorder="1" applyAlignment="1">
      <alignment horizontal="center" vertical="center"/>
    </xf>
    <xf numFmtId="0" fontId="0" fillId="0" borderId="10" xfId="75" applyFont="1" applyFill="1" applyBorder="1" applyAlignment="1" quotePrefix="1">
      <alignment horizontal="center" vertical="center" wrapText="1"/>
      <protection/>
    </xf>
    <xf numFmtId="0" fontId="0" fillId="0" borderId="0" xfId="75" applyFont="1" applyFill="1" applyAlignment="1">
      <alignment horizontal="center" vertical="center" wrapText="1"/>
      <protection/>
    </xf>
    <xf numFmtId="1" fontId="0" fillId="0" borderId="10" xfId="78" applyNumberFormat="1" applyFont="1" applyFill="1" applyBorder="1" applyAlignment="1">
      <alignment horizontal="center" vertical="center" wrapText="1"/>
      <protection/>
    </xf>
    <xf numFmtId="1" fontId="0" fillId="0" borderId="10" xfId="78" applyNumberFormat="1" applyFont="1" applyFill="1" applyBorder="1" applyAlignment="1">
      <alignment horizontal="center" vertical="center" wrapText="1"/>
      <protection/>
    </xf>
    <xf numFmtId="43" fontId="0" fillId="0" borderId="10" xfId="78" applyNumberFormat="1" applyFont="1" applyFill="1" applyBorder="1" applyAlignment="1">
      <alignment horizontal="center" vertical="center" wrapText="1"/>
      <protection/>
    </xf>
    <xf numFmtId="43" fontId="0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ont="1" applyFill="1">
      <alignment/>
      <protection/>
    </xf>
    <xf numFmtId="0" fontId="16" fillId="0" borderId="0" xfId="75" applyFont="1" applyFill="1">
      <alignment/>
      <protection/>
    </xf>
    <xf numFmtId="2" fontId="0" fillId="0" borderId="10" xfId="78" applyNumberFormat="1" applyFont="1" applyFill="1" applyBorder="1" applyAlignment="1">
      <alignment horizontal="right" vertical="center" wrapText="1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103" applyFont="1" applyFill="1" applyBorder="1" applyAlignment="1">
      <alignment horizontal="center" vertical="center" wrapText="1"/>
      <protection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2" fontId="0" fillId="0" borderId="10" xfId="4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49" applyNumberFormat="1" applyFont="1" applyFill="1" applyBorder="1" applyAlignment="1">
      <alignment horizontal="right" vertical="center"/>
    </xf>
    <xf numFmtId="172" fontId="0" fillId="0" borderId="10" xfId="54" applyNumberFormat="1" applyFont="1" applyFill="1" applyBorder="1" applyAlignment="1">
      <alignment horizontal="right" vertical="center" wrapText="1"/>
    </xf>
    <xf numFmtId="0" fontId="0" fillId="0" borderId="12" xfId="75" applyFont="1" applyFill="1" applyBorder="1" applyAlignment="1">
      <alignment horizontal="center" vertical="center" wrapText="1"/>
      <protection/>
    </xf>
    <xf numFmtId="0" fontId="6" fillId="0" borderId="0" xfId="75" applyFont="1" applyFill="1" applyBorder="1">
      <alignment/>
      <protection/>
    </xf>
    <xf numFmtId="0" fontId="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0" fillId="0" borderId="0" xfId="80" applyNumberFormat="1" applyFont="1" applyFill="1" applyBorder="1" applyAlignment="1">
      <alignment horizontal="left" vertical="center" wrapText="1"/>
      <protection/>
    </xf>
    <xf numFmtId="4" fontId="0" fillId="0" borderId="10" xfId="43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95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2" fontId="0" fillId="0" borderId="10" xfId="54" applyNumberFormat="1" applyFont="1" applyFill="1" applyBorder="1" applyAlignment="1">
      <alignment horizontal="right" vertical="center" wrapText="1"/>
    </xf>
    <xf numFmtId="0" fontId="0" fillId="0" borderId="10" xfId="103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vertical="center"/>
    </xf>
    <xf numFmtId="2" fontId="1" fillId="0" borderId="10" xfId="78" applyNumberFormat="1" applyFont="1" applyFill="1" applyBorder="1" applyAlignment="1">
      <alignment horizontal="right" vertical="center" wrapText="1"/>
      <protection/>
    </xf>
    <xf numFmtId="0" fontId="0" fillId="0" borderId="10" xfId="99" applyFont="1" applyFill="1" applyBorder="1" applyAlignment="1">
      <alignment vertical="center" wrapText="1"/>
      <protection/>
    </xf>
    <xf numFmtId="0" fontId="0" fillId="0" borderId="10" xfId="9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6" fillId="0" borderId="0" xfId="75" applyFont="1" applyFill="1" applyAlignment="1">
      <alignment vertical="center"/>
      <protection/>
    </xf>
    <xf numFmtId="0" fontId="6" fillId="0" borderId="0" xfId="75" applyFont="1" applyFill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71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vertical="center"/>
    </xf>
    <xf numFmtId="1" fontId="1" fillId="0" borderId="10" xfId="75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74" applyNumberFormat="1" applyFont="1" applyFill="1" applyBorder="1" applyAlignment="1">
      <alignment horizontal="right" vertical="center"/>
      <protection/>
    </xf>
    <xf numFmtId="2" fontId="0" fillId="0" borderId="10" xfId="74" applyNumberFormat="1" applyFont="1" applyFill="1" applyBorder="1" applyAlignment="1">
      <alignment horizontal="right" vertical="center" wrapText="1"/>
      <protection/>
    </xf>
    <xf numFmtId="3" fontId="0" fillId="0" borderId="10" xfId="74" applyNumberFormat="1" applyFont="1" applyFill="1" applyBorder="1" applyAlignment="1">
      <alignment horizontal="right" vertical="center"/>
      <protection/>
    </xf>
    <xf numFmtId="4" fontId="0" fillId="0" borderId="10" xfId="74" applyNumberFormat="1" applyFont="1" applyFill="1" applyBorder="1" applyAlignment="1">
      <alignment horizontal="right" vertical="center"/>
      <protection/>
    </xf>
    <xf numFmtId="0" fontId="0" fillId="0" borderId="10" xfId="74" applyFont="1" applyFill="1" applyBorder="1" applyAlignment="1">
      <alignment horizontal="center" vertical="center" wrapText="1"/>
      <protection/>
    </xf>
    <xf numFmtId="4" fontId="0" fillId="0" borderId="10" xfId="46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75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49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46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71" applyFont="1" applyFill="1" applyBorder="1" applyAlignment="1">
      <alignment vertical="center" wrapText="1"/>
      <protection/>
    </xf>
    <xf numFmtId="4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98" applyFont="1" applyFill="1" applyBorder="1" applyAlignment="1">
      <alignment horizontal="left" vertical="center" wrapText="1"/>
      <protection/>
    </xf>
    <xf numFmtId="4" fontId="0" fillId="0" borderId="10" xfId="98" applyNumberFormat="1" applyFont="1" applyFill="1" applyBorder="1" applyAlignment="1">
      <alignment vertical="center" wrapText="1"/>
      <protection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4" fontId="1" fillId="0" borderId="10" xfId="46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95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9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" fontId="0" fillId="0" borderId="10" xfId="0" applyNumberFormat="1" applyFont="1" applyFill="1" applyBorder="1" applyAlignment="1" quotePrefix="1">
      <alignment horizontal="center" vertical="center"/>
    </xf>
    <xf numFmtId="2" fontId="0" fillId="0" borderId="10" xfId="109" applyNumberFormat="1" applyFont="1" applyFill="1" applyBorder="1" applyAlignment="1">
      <alignment horizontal="left" vertical="center" wrapText="1"/>
      <protection/>
    </xf>
    <xf numFmtId="2" fontId="0" fillId="0" borderId="10" xfId="78" applyNumberFormat="1" applyFont="1" applyFill="1" applyBorder="1" applyAlignment="1">
      <alignment horizontal="center" vertical="center" wrapText="1"/>
      <protection/>
    </xf>
    <xf numFmtId="2" fontId="0" fillId="0" borderId="10" xfId="98" applyNumberFormat="1" applyFont="1" applyFill="1" applyBorder="1" applyAlignment="1">
      <alignment vertical="center" wrapText="1"/>
      <protection/>
    </xf>
    <xf numFmtId="2" fontId="0" fillId="0" borderId="10" xfId="109" applyNumberFormat="1" applyFont="1" applyFill="1" applyBorder="1" applyAlignment="1">
      <alignment vertical="center" wrapText="1"/>
      <protection/>
    </xf>
    <xf numFmtId="2" fontId="0" fillId="0" borderId="10" xfId="109" applyNumberFormat="1" applyFont="1" applyFill="1" applyBorder="1" applyAlignment="1">
      <alignment horizontal="center" vertical="center" wrapText="1"/>
      <protection/>
    </xf>
    <xf numFmtId="4" fontId="0" fillId="0" borderId="10" xfId="109" applyNumberFormat="1" applyFont="1" applyFill="1" applyBorder="1" applyAlignment="1">
      <alignment horizontal="center" vertical="center" wrapText="1"/>
      <protection/>
    </xf>
    <xf numFmtId="0" fontId="0" fillId="0" borderId="10" xfId="93" applyFont="1" applyFill="1" applyBorder="1" applyAlignment="1">
      <alignment vertical="center" wrapText="1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4" fontId="0" fillId="0" borderId="10" xfId="93" applyNumberFormat="1" applyFont="1" applyFill="1" applyBorder="1" applyAlignment="1">
      <alignment horizontal="center" vertical="center" wrapText="1"/>
      <protection/>
    </xf>
    <xf numFmtId="4" fontId="0" fillId="0" borderId="10" xfId="98" applyNumberFormat="1" applyFont="1" applyFill="1" applyBorder="1" applyAlignment="1">
      <alignment horizontal="center" vertical="center" wrapText="1"/>
      <protection/>
    </xf>
    <xf numFmtId="0" fontId="0" fillId="0" borderId="10" xfId="96" applyFont="1" applyFill="1" applyBorder="1" applyAlignment="1">
      <alignment horizontal="left" vertical="center" wrapText="1"/>
      <protection/>
    </xf>
    <xf numFmtId="43" fontId="0" fillId="0" borderId="10" xfId="47" applyNumberFormat="1" applyFont="1" applyFill="1" applyBorder="1" applyAlignment="1">
      <alignment horizontal="center" vertical="center" wrapText="1"/>
    </xf>
    <xf numFmtId="0" fontId="0" fillId="0" borderId="10" xfId="96" applyFont="1" applyFill="1" applyBorder="1" applyAlignment="1">
      <alignment horizontal="center" vertical="center" wrapText="1"/>
      <protection/>
    </xf>
    <xf numFmtId="4" fontId="0" fillId="0" borderId="10" xfId="96" applyNumberFormat="1" applyFont="1" applyFill="1" applyBorder="1" applyAlignment="1">
      <alignment horizontal="center" vertical="center" wrapText="1"/>
      <protection/>
    </xf>
    <xf numFmtId="0" fontId="0" fillId="0" borderId="10" xfId="109" applyFont="1" applyFill="1" applyBorder="1" applyAlignment="1">
      <alignment horizontal="center" vertical="center" wrapText="1"/>
      <protection/>
    </xf>
    <xf numFmtId="49" fontId="0" fillId="0" borderId="10" xfId="76" applyNumberFormat="1" applyFont="1" applyFill="1" applyBorder="1" applyAlignment="1">
      <alignment vertical="center" wrapText="1"/>
      <protection/>
    </xf>
    <xf numFmtId="2" fontId="0" fillId="0" borderId="10" xfId="96" applyNumberFormat="1" applyFont="1" applyFill="1" applyBorder="1" applyAlignment="1">
      <alignment horizontal="center" vertical="center" wrapText="1"/>
      <protection/>
    </xf>
    <xf numFmtId="43" fontId="0" fillId="0" borderId="10" xfId="76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78" applyNumberFormat="1" applyFont="1" applyFill="1" applyBorder="1" applyAlignment="1">
      <alignment horizontal="left" vertical="center" wrapText="1"/>
      <protection/>
    </xf>
    <xf numFmtId="4" fontId="0" fillId="0" borderId="10" xfId="78" applyNumberFormat="1" applyFont="1" applyFill="1" applyBorder="1" applyAlignment="1">
      <alignment vertical="center" wrapText="1"/>
      <protection/>
    </xf>
    <xf numFmtId="0" fontId="0" fillId="0" borderId="10" xfId="96" applyFont="1" applyFill="1" applyBorder="1" applyAlignment="1">
      <alignment vertical="center" wrapText="1"/>
      <protection/>
    </xf>
    <xf numFmtId="43" fontId="0" fillId="0" borderId="10" xfId="78" applyNumberFormat="1" applyFont="1" applyFill="1" applyBorder="1" applyAlignment="1">
      <alignment horizontal="left" vertical="center" wrapText="1"/>
      <protection/>
    </xf>
    <xf numFmtId="43" fontId="15" fillId="0" borderId="10" xfId="0" applyNumberFormat="1" applyFont="1" applyFill="1" applyBorder="1" applyAlignment="1">
      <alignment vertical="center" wrapText="1"/>
    </xf>
    <xf numFmtId="4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76" applyNumberFormat="1" applyFont="1" applyFill="1" applyBorder="1" applyAlignment="1">
      <alignment vertical="center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43" fontId="15" fillId="0" borderId="10" xfId="76" applyNumberFormat="1" applyFont="1" applyFill="1" applyBorder="1" applyAlignment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 wrapText="1"/>
    </xf>
    <xf numFmtId="0" fontId="0" fillId="0" borderId="10" xfId="106" applyFont="1" applyFill="1" applyBorder="1" applyAlignment="1">
      <alignment horizontal="left" vertical="center" wrapText="1"/>
      <protection/>
    </xf>
    <xf numFmtId="0" fontId="1" fillId="0" borderId="10" xfId="75" applyFont="1" applyFill="1" applyBorder="1" applyAlignment="1">
      <alignment vertical="center"/>
      <protection/>
    </xf>
    <xf numFmtId="195" fontId="0" fillId="0" borderId="10" xfId="75" applyNumberFormat="1" applyFont="1" applyFill="1" applyBorder="1" applyAlignment="1">
      <alignment horizontal="left" vertical="center" wrapText="1"/>
      <protection/>
    </xf>
    <xf numFmtId="4" fontId="0" fillId="0" borderId="10" xfId="4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3" fontId="1" fillId="0" borderId="10" xfId="75" applyNumberFormat="1" applyFont="1" applyFill="1" applyBorder="1" applyAlignment="1">
      <alignment horizontal="center" vertical="center" wrapText="1"/>
      <protection/>
    </xf>
    <xf numFmtId="4" fontId="1" fillId="0" borderId="10" xfId="75" applyNumberFormat="1" applyFont="1" applyFill="1" applyBorder="1" applyAlignment="1">
      <alignment horizontal="center" vertical="center" wrapText="1"/>
      <protection/>
    </xf>
    <xf numFmtId="4" fontId="1" fillId="0" borderId="10" xfId="75" applyNumberFormat="1" applyFont="1" applyFill="1" applyBorder="1" applyAlignment="1">
      <alignment horizontal="center" vertical="center"/>
      <protection/>
    </xf>
    <xf numFmtId="0" fontId="1" fillId="0" borderId="0" xfId="75" applyFont="1" applyFill="1" applyAlignment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1" fillId="0" borderId="0" xfId="75" applyFont="1" applyFill="1" applyBorder="1" applyAlignment="1">
      <alignment vertical="center"/>
      <protection/>
    </xf>
    <xf numFmtId="0" fontId="0" fillId="0" borderId="10" xfId="75" applyFont="1" applyFill="1" applyBorder="1" applyAlignment="1">
      <alignment horizontal="justify" vertical="center" wrapText="1"/>
      <protection/>
    </xf>
    <xf numFmtId="2" fontId="0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justify"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3" fontId="0" fillId="0" borderId="10" xfId="75" applyNumberFormat="1" applyFont="1" applyFill="1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4" fontId="0" fillId="0" borderId="10" xfId="75" applyNumberFormat="1" applyFont="1" applyFill="1" applyBorder="1" applyAlignment="1">
      <alignment horizontal="center" vertical="center"/>
      <protection/>
    </xf>
    <xf numFmtId="0" fontId="0" fillId="0" borderId="10" xfId="75" applyFont="1" applyFill="1" applyBorder="1" applyAlignment="1">
      <alignment vertical="center" wrapText="1"/>
      <protection/>
    </xf>
    <xf numFmtId="0" fontId="0" fillId="0" borderId="10" xfId="75" applyFont="1" applyFill="1" applyBorder="1" applyAlignment="1">
      <alignment horizontal="justify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4" fontId="0" fillId="0" borderId="10" xfId="75" applyNumberFormat="1" applyFont="1" applyFill="1" applyBorder="1" applyAlignment="1">
      <alignment horizontal="center" vertical="center" wrapText="1"/>
      <protection/>
    </xf>
    <xf numFmtId="2" fontId="0" fillId="0" borderId="10" xfId="75" applyNumberFormat="1" applyFont="1" applyFill="1" applyBorder="1" applyAlignment="1">
      <alignment horizontal="center" vertical="center" wrapText="1"/>
      <protection/>
    </xf>
    <xf numFmtId="43" fontId="0" fillId="0" borderId="10" xfId="76" applyNumberFormat="1" applyFont="1" applyFill="1" applyBorder="1" applyAlignment="1">
      <alignment horizontal="center" vertical="center" wrapText="1"/>
      <protection/>
    </xf>
    <xf numFmtId="0" fontId="0" fillId="0" borderId="10" xfId="10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56" applyNumberFormat="1" applyFont="1" applyFill="1" applyBorder="1" applyAlignment="1">
      <alignment horizontal="center" vertical="center" wrapText="1"/>
    </xf>
    <xf numFmtId="3" fontId="0" fillId="0" borderId="10" xfId="75" applyNumberFormat="1" applyFont="1" applyFill="1" applyBorder="1" applyAlignment="1">
      <alignment horizontal="center" vertical="center" wrapText="1"/>
      <protection/>
    </xf>
    <xf numFmtId="0" fontId="0" fillId="0" borderId="10" xfId="7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 wrapText="1"/>
    </xf>
    <xf numFmtId="49" fontId="0" fillId="0" borderId="10" xfId="109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0" fillId="0" borderId="10" xfId="46" applyNumberFormat="1" applyFont="1" applyFill="1" applyBorder="1" applyAlignment="1">
      <alignment horizontal="center" vertical="center"/>
    </xf>
    <xf numFmtId="2" fontId="0" fillId="0" borderId="10" xfId="46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/>
    </xf>
    <xf numFmtId="0" fontId="0" fillId="0" borderId="10" xfId="108" applyFont="1" applyFill="1" applyBorder="1" applyAlignment="1">
      <alignment horizontal="left" vertical="center" wrapText="1"/>
      <protection/>
    </xf>
    <xf numFmtId="186" fontId="0" fillId="0" borderId="10" xfId="0" applyNumberFormat="1" applyFont="1" applyFill="1" applyBorder="1" applyAlignment="1">
      <alignment horizontal="center" vertical="center" wrapText="1"/>
    </xf>
    <xf numFmtId="4" fontId="0" fillId="0" borderId="10" xfId="43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10" xfId="75" applyFont="1" applyFill="1" applyBorder="1" applyAlignment="1">
      <alignment horizontal="center" vertical="center" wrapText="1"/>
      <protection/>
    </xf>
    <xf numFmtId="4" fontId="0" fillId="0" borderId="10" xfId="72" applyNumberFormat="1" applyFont="1" applyFill="1" applyBorder="1" applyAlignment="1">
      <alignment horizontal="center" vertical="center" wrapText="1"/>
      <protection/>
    </xf>
    <xf numFmtId="2" fontId="0" fillId="0" borderId="10" xfId="75" applyNumberFormat="1" applyFont="1" applyFill="1" applyBorder="1" applyAlignment="1">
      <alignment horizontal="center" vertical="center"/>
      <protection/>
    </xf>
    <xf numFmtId="4" fontId="0" fillId="0" borderId="10" xfId="78" applyNumberFormat="1" applyFont="1" applyFill="1" applyBorder="1" applyAlignment="1">
      <alignment horizontal="center" vertical="center" wrapText="1"/>
      <protection/>
    </xf>
    <xf numFmtId="4" fontId="0" fillId="0" borderId="10" xfId="75" applyNumberFormat="1" applyFont="1" applyFill="1" applyBorder="1" applyAlignment="1">
      <alignment horizontal="center" vertical="center"/>
      <protection/>
    </xf>
    <xf numFmtId="4" fontId="0" fillId="0" borderId="10" xfId="78" applyNumberFormat="1" applyFont="1" applyFill="1" applyBorder="1" applyAlignment="1">
      <alignment horizontal="center" vertical="center" wrapText="1"/>
      <protection/>
    </xf>
    <xf numFmtId="4" fontId="0" fillId="0" borderId="10" xfId="49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0" xfId="75" applyNumberFormat="1" applyFont="1" applyFill="1" applyBorder="1" applyAlignment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71" applyFont="1" applyFill="1" applyBorder="1" applyAlignment="1">
      <alignment horizontal="left" vertical="center"/>
      <protection/>
    </xf>
    <xf numFmtId="0" fontId="0" fillId="0" borderId="10" xfId="7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49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76" applyNumberFormat="1" applyFont="1" applyFill="1" applyBorder="1" applyAlignment="1">
      <alignment vertical="center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106" applyFont="1" applyFill="1" applyBorder="1" applyAlignment="1">
      <alignment horizontal="left" vertical="center" wrapText="1"/>
      <protection/>
    </xf>
    <xf numFmtId="0" fontId="0" fillId="0" borderId="10" xfId="106" applyFont="1" applyFill="1" applyBorder="1" applyAlignment="1">
      <alignment horizontal="center" vertical="center" wrapText="1"/>
      <protection/>
    </xf>
    <xf numFmtId="0" fontId="0" fillId="0" borderId="10" xfId="107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0" fillId="32" borderId="10" xfId="75" applyNumberFormat="1" applyFont="1" applyFill="1" applyBorder="1" applyAlignment="1">
      <alignment horizontal="left" vertical="center" wrapText="1"/>
      <protection/>
    </xf>
    <xf numFmtId="4" fontId="0" fillId="0" borderId="10" xfId="46" applyNumberFormat="1" applyFont="1" applyFill="1" applyBorder="1" applyAlignment="1">
      <alignment horizontal="center" vertical="center"/>
    </xf>
    <xf numFmtId="4" fontId="0" fillId="0" borderId="10" xfId="75" applyNumberFormat="1" applyFont="1" applyFill="1" applyBorder="1" applyAlignment="1" quotePrefix="1">
      <alignment horizontal="center" vertical="center" wrapText="1"/>
      <protection/>
    </xf>
    <xf numFmtId="0" fontId="0" fillId="0" borderId="0" xfId="75" applyFont="1" applyFill="1" applyAlignment="1">
      <alignment vertical="center"/>
      <protection/>
    </xf>
    <xf numFmtId="1" fontId="0" fillId="0" borderId="10" xfId="75" applyNumberFormat="1" applyFont="1" applyFill="1" applyBorder="1" applyAlignment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75" applyFont="1" applyFill="1">
      <alignment/>
      <protection/>
    </xf>
    <xf numFmtId="1" fontId="0" fillId="0" borderId="15" xfId="103" applyNumberFormat="1" applyFont="1" applyFill="1" applyBorder="1" applyAlignment="1">
      <alignment horizontal="center" vertical="center"/>
      <protection/>
    </xf>
    <xf numFmtId="171" fontId="0" fillId="0" borderId="10" xfId="10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0" xfId="7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24" fillId="0" borderId="10" xfId="75" applyFont="1" applyFill="1" applyBorder="1" applyAlignment="1">
      <alignment horizontal="left" vertical="center" wrapText="1"/>
      <protection/>
    </xf>
    <xf numFmtId="0" fontId="1" fillId="0" borderId="0" xfId="103" applyFont="1" applyFill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106" applyFont="1" applyFill="1" applyBorder="1" applyAlignment="1">
      <alignment horizontal="center" vertical="center" wrapText="1"/>
      <protection/>
    </xf>
    <xf numFmtId="4" fontId="0" fillId="0" borderId="10" xfId="4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/>
    </xf>
    <xf numFmtId="0" fontId="17" fillId="0" borderId="0" xfId="78" applyFont="1" applyFill="1" applyBorder="1" applyAlignment="1">
      <alignment horizontal="center" vertical="center" wrapText="1"/>
      <protection/>
    </xf>
    <xf numFmtId="0" fontId="18" fillId="0" borderId="16" xfId="78" applyFont="1" applyFill="1" applyBorder="1" applyAlignment="1">
      <alignment horizontal="center" vertical="top" wrapText="1"/>
      <protection/>
    </xf>
    <xf numFmtId="43" fontId="1" fillId="0" borderId="10" xfId="78" applyNumberFormat="1" applyFont="1" applyFill="1" applyBorder="1" applyAlignment="1">
      <alignment horizontal="center" vertical="center" wrapText="1"/>
      <protection/>
    </xf>
    <xf numFmtId="0" fontId="1" fillId="0" borderId="11" xfId="75" applyFont="1" applyFill="1" applyBorder="1" applyAlignment="1">
      <alignment horizontal="center" vertical="center"/>
      <protection/>
    </xf>
    <xf numFmtId="0" fontId="1" fillId="0" borderId="13" xfId="75" applyFont="1" applyFill="1" applyBorder="1" applyAlignment="1">
      <alignment horizontal="center" vertical="center"/>
      <protection/>
    </xf>
    <xf numFmtId="0" fontId="1" fillId="0" borderId="10" xfId="75" applyFont="1" applyFill="1" applyBorder="1" applyAlignment="1">
      <alignment horizontal="center" vertical="center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1" fontId="0" fillId="0" borderId="10" xfId="75" applyNumberFormat="1" applyFont="1" applyFill="1" applyBorder="1" applyAlignment="1">
      <alignment horizontal="center" vertical="center"/>
      <protection/>
    </xf>
    <xf numFmtId="1" fontId="0" fillId="0" borderId="10" xfId="75" applyNumberFormat="1" applyFont="1" applyFill="1" applyBorder="1" applyAlignment="1">
      <alignment horizontal="center" vertical="center"/>
      <protection/>
    </xf>
    <xf numFmtId="2" fontId="0" fillId="0" borderId="10" xfId="75" applyNumberFormat="1" applyFont="1" applyFill="1" applyBorder="1" applyAlignment="1">
      <alignment horizontal="left" vertical="center" wrapText="1"/>
      <protection/>
    </xf>
    <xf numFmtId="2" fontId="0" fillId="0" borderId="10" xfId="75" applyNumberFormat="1" applyFont="1" applyFill="1" applyBorder="1" applyAlignment="1">
      <alignment horizontal="left" vertical="center" wrapText="1"/>
      <protection/>
    </xf>
    <xf numFmtId="195" fontId="0" fillId="0" borderId="10" xfId="75" applyNumberFormat="1" applyFont="1" applyFill="1" applyBorder="1" applyAlignment="1">
      <alignment horizontal="center" vertical="center" wrapText="1"/>
      <protection/>
    </xf>
    <xf numFmtId="195" fontId="0" fillId="0" borderId="10" xfId="75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0" borderId="10" xfId="49" applyNumberFormat="1" applyFont="1" applyFill="1" applyBorder="1" applyAlignment="1">
      <alignment horizontal="center" vertical="center" wrapText="1"/>
    </xf>
    <xf numFmtId="1" fontId="0" fillId="0" borderId="10" xfId="75" applyNumberFormat="1" applyFont="1" applyFill="1" applyBorder="1" applyAlignment="1" quotePrefix="1">
      <alignment horizontal="center" vertical="center" wrapText="1"/>
      <protection/>
    </xf>
    <xf numFmtId="0" fontId="0" fillId="0" borderId="10" xfId="75" applyFont="1" applyFill="1" applyBorder="1" applyAlignment="1">
      <alignment horizontal="center" vertical="center" wrapText="1"/>
      <protection/>
    </xf>
    <xf numFmtId="0" fontId="0" fillId="0" borderId="10" xfId="10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10" xfId="45"/>
    <cellStyle name="Comma 18" xfId="46"/>
    <cellStyle name="Comma 2" xfId="47"/>
    <cellStyle name="Comma 2 2" xfId="48"/>
    <cellStyle name="Comma 3" xfId="49"/>
    <cellStyle name="Comma 4" xfId="50"/>
    <cellStyle name="Comma 4 2" xfId="51"/>
    <cellStyle name="Comma 4 3" xfId="52"/>
    <cellStyle name="Comma 5" xfId="53"/>
    <cellStyle name="Comma 5 2" xfId="54"/>
    <cellStyle name="Comma 6" xfId="55"/>
    <cellStyle name="Comma 7" xfId="56"/>
    <cellStyle name="Comma 7 2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10" xfId="71"/>
    <cellStyle name="Normal 10 2" xfId="72"/>
    <cellStyle name="Normal 10 3" xfId="73"/>
    <cellStyle name="Normal 11" xfId="74"/>
    <cellStyle name="Normal 11 2" xfId="75"/>
    <cellStyle name="Normal 12" xfId="76"/>
    <cellStyle name="Normal 13" xfId="77"/>
    <cellStyle name="Normal 2" xfId="78"/>
    <cellStyle name="Normal 2 34" xfId="79"/>
    <cellStyle name="Normal 2_BIEU DM CT-DA KHSDD 2016" xfId="80"/>
    <cellStyle name="Normal 3" xfId="81"/>
    <cellStyle name="Normal 4" xfId="82"/>
    <cellStyle name="Normal 5" xfId="83"/>
    <cellStyle name="Normal 5 2" xfId="84"/>
    <cellStyle name="Normal 5 3" xfId="85"/>
    <cellStyle name="Normal 6" xfId="86"/>
    <cellStyle name="Normal 6 2" xfId="87"/>
    <cellStyle name="Normal 6 3" xfId="88"/>
    <cellStyle name="Normal 7" xfId="89"/>
    <cellStyle name="Normal 7 2" xfId="90"/>
    <cellStyle name="Normal 7 3" xfId="91"/>
    <cellStyle name="Normal 8" xfId="92"/>
    <cellStyle name="Normal 8 2" xfId="93"/>
    <cellStyle name="Normal 8 3" xfId="94"/>
    <cellStyle name="Normal 9" xfId="95"/>
    <cellStyle name="Normal 9 2" xfId="96"/>
    <cellStyle name="Normal 9 3" xfId="97"/>
    <cellStyle name="Normal_Book1" xfId="98"/>
    <cellStyle name="Normal_Book1_Phubieu07HTB" xfId="99"/>
    <cellStyle name="Normal_Ncau DA KAI" xfId="100"/>
    <cellStyle name="Normal_Nhu cầu xã Đức Hạnh" xfId="101"/>
    <cellStyle name="Normal_Nhu cầu xã Tân Hà" xfId="102"/>
    <cellStyle name="Normal_Sheet1" xfId="103"/>
    <cellStyle name="Normal_Sheet1_1" xfId="104"/>
    <cellStyle name="Normal_Sheet1_1_BIEU DM CT-DA KHSDD 2016_Bieu Quy hoach Cap Huyen(TT 29) " xfId="105"/>
    <cellStyle name="Normal_Sheet1_BIEU DM CT-DA KHSDD 2016" xfId="106"/>
    <cellStyle name="Normal_Sheet1_thu hoi" xfId="107"/>
    <cellStyle name="Normal_thu hoi_1" xfId="108"/>
    <cellStyle name="Normal_Tonghopnhucau" xfId="109"/>
    <cellStyle name="Note" xfId="110"/>
    <cellStyle name="Output" xfId="111"/>
    <cellStyle name="Percent" xfId="112"/>
    <cellStyle name="Style 1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39"/>
  <sheetViews>
    <sheetView tabSelected="1" zoomScale="80" zoomScaleNormal="80" zoomScaleSheetLayoutView="5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5" sqref="G5:G6"/>
    </sheetView>
  </sheetViews>
  <sheetFormatPr defaultColWidth="9.00390625" defaultRowHeight="15.75"/>
  <cols>
    <col min="1" max="1" width="6.75390625" style="10" customWidth="1"/>
    <col min="2" max="2" width="35.625" style="90" customWidth="1"/>
    <col min="3" max="3" width="25.375" style="89" customWidth="1"/>
    <col min="4" max="4" width="12.625" style="12" customWidth="1"/>
    <col min="5" max="5" width="12.375" style="91" customWidth="1"/>
    <col min="6" max="6" width="13.50390625" style="91" customWidth="1"/>
    <col min="7" max="7" width="14.375" style="91" customWidth="1"/>
    <col min="8" max="8" width="14.50390625" style="91" customWidth="1"/>
    <col min="9" max="9" width="17.25390625" style="91" customWidth="1"/>
    <col min="10" max="10" width="23.75390625" style="10" customWidth="1"/>
    <col min="11" max="16384" width="9.00390625" style="10" customWidth="1"/>
  </cols>
  <sheetData>
    <row r="1" spans="1:9" ht="21" customHeight="1">
      <c r="A1" s="362" t="s">
        <v>33</v>
      </c>
      <c r="B1" s="362"/>
      <c r="C1" s="18"/>
      <c r="D1" s="92"/>
      <c r="E1" s="10"/>
      <c r="F1" s="10"/>
      <c r="G1" s="10"/>
      <c r="H1" s="10"/>
      <c r="I1" s="10"/>
    </row>
    <row r="2" spans="1:9" s="323" customFormat="1" ht="39" customHeight="1">
      <c r="A2" s="363" t="s">
        <v>570</v>
      </c>
      <c r="B2" s="363"/>
      <c r="C2" s="363"/>
      <c r="D2" s="363"/>
      <c r="E2" s="363"/>
      <c r="F2" s="363"/>
      <c r="G2" s="363"/>
      <c r="H2" s="363"/>
      <c r="I2" s="363"/>
    </row>
    <row r="3" spans="1:9" s="323" customFormat="1" ht="27" customHeight="1">
      <c r="A3" s="369" t="s">
        <v>573</v>
      </c>
      <c r="B3" s="369"/>
      <c r="C3" s="369"/>
      <c r="D3" s="369"/>
      <c r="E3" s="369"/>
      <c r="F3" s="369"/>
      <c r="G3" s="369"/>
      <c r="H3" s="369"/>
      <c r="I3" s="369"/>
    </row>
    <row r="4" spans="1:9" s="76" customFormat="1" ht="23.25" customHeight="1">
      <c r="A4" s="364" t="s">
        <v>165</v>
      </c>
      <c r="B4" s="365" t="s">
        <v>170</v>
      </c>
      <c r="C4" s="365" t="s">
        <v>164</v>
      </c>
      <c r="D4" s="365" t="s">
        <v>171</v>
      </c>
      <c r="E4" s="367" t="s">
        <v>177</v>
      </c>
      <c r="F4" s="366" t="s">
        <v>172</v>
      </c>
      <c r="G4" s="366"/>
      <c r="H4" s="366"/>
      <c r="I4" s="366"/>
    </row>
    <row r="5" spans="1:9" s="76" customFormat="1" ht="16.5" customHeight="1">
      <c r="A5" s="364"/>
      <c r="B5" s="365"/>
      <c r="C5" s="365"/>
      <c r="D5" s="365"/>
      <c r="E5" s="367"/>
      <c r="F5" s="367" t="s">
        <v>173</v>
      </c>
      <c r="G5" s="367" t="s">
        <v>174</v>
      </c>
      <c r="H5" s="367" t="s">
        <v>175</v>
      </c>
      <c r="I5" s="367" t="s">
        <v>176</v>
      </c>
    </row>
    <row r="6" spans="1:9" s="76" customFormat="1" ht="52.5" customHeight="1">
      <c r="A6" s="364"/>
      <c r="B6" s="365"/>
      <c r="C6" s="365"/>
      <c r="D6" s="365"/>
      <c r="E6" s="367"/>
      <c r="F6" s="367"/>
      <c r="G6" s="367"/>
      <c r="H6" s="367"/>
      <c r="I6" s="367"/>
    </row>
    <row r="7" spans="1:9" s="76" customFormat="1" ht="38.25" customHeight="1">
      <c r="A7" s="178" t="s">
        <v>144</v>
      </c>
      <c r="B7" s="365" t="s">
        <v>191</v>
      </c>
      <c r="C7" s="365"/>
      <c r="D7" s="197"/>
      <c r="E7" s="198">
        <f>SUM(E8:E9)</f>
        <v>8.83</v>
      </c>
      <c r="F7" s="198">
        <f>SUM(F8:F9)</f>
        <v>4.609999999999999</v>
      </c>
      <c r="G7" s="198">
        <f>SUM(G8:G9)</f>
        <v>0</v>
      </c>
      <c r="H7" s="198">
        <f>SUM(H8:H9)</f>
        <v>0</v>
      </c>
      <c r="I7" s="198">
        <f>SUM(I8:I9)</f>
        <v>4.22</v>
      </c>
    </row>
    <row r="8" spans="1:9" s="324" customFormat="1" ht="55.5" customHeight="1">
      <c r="A8" s="1">
        <v>1</v>
      </c>
      <c r="B8" s="31" t="s">
        <v>180</v>
      </c>
      <c r="C8" s="30" t="s">
        <v>187</v>
      </c>
      <c r="D8" s="1" t="s">
        <v>312</v>
      </c>
      <c r="E8" s="28">
        <f>SUM(F8:I8)</f>
        <v>8.44</v>
      </c>
      <c r="F8" s="27">
        <v>4.22</v>
      </c>
      <c r="G8" s="34"/>
      <c r="H8" s="34"/>
      <c r="I8" s="27">
        <f>F8-G8-H8</f>
        <v>4.22</v>
      </c>
    </row>
    <row r="9" spans="1:9" s="324" customFormat="1" ht="69" customHeight="1">
      <c r="A9" s="288">
        <v>2</v>
      </c>
      <c r="B9" s="325" t="s">
        <v>181</v>
      </c>
      <c r="C9" s="326" t="s">
        <v>182</v>
      </c>
      <c r="D9" s="327" t="s">
        <v>282</v>
      </c>
      <c r="E9" s="328">
        <f>SUM(F9:I9)</f>
        <v>0.39</v>
      </c>
      <c r="F9" s="329">
        <v>0.39</v>
      </c>
      <c r="G9" s="329"/>
      <c r="H9" s="329"/>
      <c r="I9" s="329">
        <v>0</v>
      </c>
    </row>
    <row r="10" spans="1:9" s="76" customFormat="1" ht="30.75" customHeight="1">
      <c r="A10" s="56" t="s">
        <v>145</v>
      </c>
      <c r="B10" s="368" t="s">
        <v>192</v>
      </c>
      <c r="C10" s="368"/>
      <c r="D10" s="195"/>
      <c r="E10" s="199">
        <f>SUM(E11:E14)</f>
        <v>15.25</v>
      </c>
      <c r="F10" s="199">
        <f>SUM(F11:F14)</f>
        <v>13.85</v>
      </c>
      <c r="G10" s="199">
        <f>SUM(G11:G14)</f>
        <v>0</v>
      </c>
      <c r="H10" s="199">
        <f>SUM(H11:H14)</f>
        <v>0</v>
      </c>
      <c r="I10" s="199">
        <f>SUM(I11:I14)</f>
        <v>1.4</v>
      </c>
    </row>
    <row r="11" spans="1:9" ht="39" customHeight="1">
      <c r="A11" s="176">
        <v>3</v>
      </c>
      <c r="B11" s="3" t="s">
        <v>142</v>
      </c>
      <c r="C11" s="164" t="s">
        <v>202</v>
      </c>
      <c r="D11" s="1" t="s">
        <v>203</v>
      </c>
      <c r="E11" s="190">
        <f>SUM(F11:I11)</f>
        <v>2.2</v>
      </c>
      <c r="F11" s="44">
        <v>2.2</v>
      </c>
      <c r="G11" s="190"/>
      <c r="H11" s="190"/>
      <c r="I11" s="34">
        <v>0</v>
      </c>
    </row>
    <row r="12" spans="1:9" ht="39.75" customHeight="1">
      <c r="A12" s="1">
        <v>4</v>
      </c>
      <c r="B12" s="163" t="s">
        <v>143</v>
      </c>
      <c r="C12" s="164" t="s">
        <v>202</v>
      </c>
      <c r="D12" s="4" t="s">
        <v>204</v>
      </c>
      <c r="E12" s="190">
        <f>SUM(F12:I12)</f>
        <v>6.72</v>
      </c>
      <c r="F12" s="44">
        <v>6.72</v>
      </c>
      <c r="G12" s="190"/>
      <c r="H12" s="190"/>
      <c r="I12" s="34">
        <v>0</v>
      </c>
    </row>
    <row r="13" spans="1:9" ht="38.25" customHeight="1">
      <c r="A13" s="176">
        <v>5</v>
      </c>
      <c r="B13" s="163" t="s">
        <v>141</v>
      </c>
      <c r="C13" s="164" t="s">
        <v>202</v>
      </c>
      <c r="D13" s="4" t="s">
        <v>205</v>
      </c>
      <c r="E13" s="190">
        <f>SUM(F13:I13)</f>
        <v>6.130000000000001</v>
      </c>
      <c r="F13" s="44">
        <v>4.73</v>
      </c>
      <c r="G13" s="190"/>
      <c r="H13" s="190"/>
      <c r="I13" s="34">
        <v>1.4</v>
      </c>
    </row>
    <row r="14" spans="1:9" ht="48.75" customHeight="1">
      <c r="A14" s="1">
        <v>6</v>
      </c>
      <c r="B14" s="163" t="s">
        <v>208</v>
      </c>
      <c r="C14" s="164" t="s">
        <v>202</v>
      </c>
      <c r="D14" s="4" t="s">
        <v>209</v>
      </c>
      <c r="E14" s="190">
        <f>SUM(F14:I14)</f>
        <v>0.2</v>
      </c>
      <c r="F14" s="44">
        <v>0.2</v>
      </c>
      <c r="G14" s="190"/>
      <c r="H14" s="190"/>
      <c r="I14" s="34">
        <v>0</v>
      </c>
    </row>
    <row r="15" spans="1:9" s="76" customFormat="1" ht="27.75" customHeight="1">
      <c r="A15" s="56" t="s">
        <v>146</v>
      </c>
      <c r="B15" s="368" t="s">
        <v>210</v>
      </c>
      <c r="C15" s="368"/>
      <c r="D15" s="56"/>
      <c r="E15" s="199">
        <f>SUM(E16:E17)</f>
        <v>4.78</v>
      </c>
      <c r="F15" s="199">
        <f>SUM(F16:F17)</f>
        <v>0.78</v>
      </c>
      <c r="G15" s="199">
        <f>SUM(G16:G17)</f>
        <v>4</v>
      </c>
      <c r="H15" s="199">
        <f>SUM(H16:H17)</f>
        <v>0</v>
      </c>
      <c r="I15" s="199">
        <f>SUM(I16:I17)</f>
        <v>0</v>
      </c>
    </row>
    <row r="16" spans="1:9" s="36" customFormat="1" ht="43.5" customHeight="1">
      <c r="A16" s="79">
        <v>7</v>
      </c>
      <c r="B16" s="80" t="s">
        <v>214</v>
      </c>
      <c r="C16" s="79" t="s">
        <v>215</v>
      </c>
      <c r="D16" s="79" t="s">
        <v>216</v>
      </c>
      <c r="E16" s="85">
        <f>SUM(F16:I16)</f>
        <v>0.78</v>
      </c>
      <c r="F16" s="85">
        <v>0.78</v>
      </c>
      <c r="G16" s="85"/>
      <c r="H16" s="84"/>
      <c r="I16" s="85">
        <v>0</v>
      </c>
    </row>
    <row r="17" spans="1:23" s="36" customFormat="1" ht="39" customHeight="1">
      <c r="A17" s="79">
        <v>8</v>
      </c>
      <c r="B17" s="82" t="s">
        <v>225</v>
      </c>
      <c r="C17" s="81" t="s">
        <v>343</v>
      </c>
      <c r="D17" s="79" t="s">
        <v>226</v>
      </c>
      <c r="E17" s="85">
        <f>SUM(F17:I17)</f>
        <v>4</v>
      </c>
      <c r="F17" s="85">
        <v>0</v>
      </c>
      <c r="G17" s="85">
        <v>4</v>
      </c>
      <c r="H17" s="85"/>
      <c r="I17" s="84">
        <v>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9" s="76" customFormat="1" ht="31.5" customHeight="1">
      <c r="A18" s="178" t="s">
        <v>147</v>
      </c>
      <c r="B18" s="368" t="s">
        <v>287</v>
      </c>
      <c r="C18" s="368"/>
      <c r="D18" s="56"/>
      <c r="E18" s="199">
        <f>SUM(E19:E21)</f>
        <v>50.02</v>
      </c>
      <c r="F18" s="199">
        <f>SUM(F19:F21)</f>
        <v>9.2</v>
      </c>
      <c r="G18" s="199">
        <f>SUM(G19:G21)</f>
        <v>0</v>
      </c>
      <c r="H18" s="199">
        <f>SUM(H19:H21)</f>
        <v>0</v>
      </c>
      <c r="I18" s="199">
        <f>SUM(I19:I21)</f>
        <v>40.82</v>
      </c>
    </row>
    <row r="19" spans="1:9" s="92" customFormat="1" ht="38.25" customHeight="1">
      <c r="A19" s="180">
        <v>9</v>
      </c>
      <c r="B19" s="203" t="s">
        <v>228</v>
      </c>
      <c r="C19" s="139" t="s">
        <v>229</v>
      </c>
      <c r="D19" s="204" t="s">
        <v>234</v>
      </c>
      <c r="E19" s="28">
        <f>SUM(F19:I19)</f>
        <v>18</v>
      </c>
      <c r="F19" s="28">
        <v>2.5</v>
      </c>
      <c r="G19" s="28"/>
      <c r="H19" s="28"/>
      <c r="I19" s="28">
        <v>15.5</v>
      </c>
    </row>
    <row r="20" spans="1:9" s="92" customFormat="1" ht="37.5" customHeight="1">
      <c r="A20" s="180">
        <v>10</v>
      </c>
      <c r="B20" s="205" t="s">
        <v>230</v>
      </c>
      <c r="C20" s="95" t="s">
        <v>231</v>
      </c>
      <c r="D20" s="95" t="s">
        <v>235</v>
      </c>
      <c r="E20" s="28">
        <f>SUM(F20:I20)</f>
        <v>26</v>
      </c>
      <c r="F20" s="44">
        <v>5</v>
      </c>
      <c r="G20" s="44"/>
      <c r="H20" s="44"/>
      <c r="I20" s="44">
        <v>21</v>
      </c>
    </row>
    <row r="21" spans="1:9" s="92" customFormat="1" ht="36" customHeight="1">
      <c r="A21" s="180">
        <v>11</v>
      </c>
      <c r="B21" s="206" t="s">
        <v>232</v>
      </c>
      <c r="C21" s="95" t="s">
        <v>233</v>
      </c>
      <c r="D21" s="95" t="s">
        <v>236</v>
      </c>
      <c r="E21" s="28">
        <f>SUM(F21:I21)</f>
        <v>6.0200000000000005</v>
      </c>
      <c r="F21" s="44">
        <v>1.7</v>
      </c>
      <c r="G21" s="44"/>
      <c r="H21" s="44"/>
      <c r="I21" s="44">
        <v>4.32</v>
      </c>
    </row>
    <row r="22" spans="1:9" s="76" customFormat="1" ht="30" customHeight="1">
      <c r="A22" s="178" t="s">
        <v>148</v>
      </c>
      <c r="B22" s="368" t="s">
        <v>237</v>
      </c>
      <c r="C22" s="368"/>
      <c r="D22" s="56"/>
      <c r="E22" s="199">
        <f>SUM(E23:E24)</f>
        <v>58.730000000000004</v>
      </c>
      <c r="F22" s="199">
        <f>SUM(F23:F24)</f>
        <v>23.73</v>
      </c>
      <c r="G22" s="199">
        <f>SUM(G23:G24)</f>
        <v>10</v>
      </c>
      <c r="H22" s="199">
        <f>SUM(H23:H24)</f>
        <v>7.5</v>
      </c>
      <c r="I22" s="199">
        <f>SUM(I23:I24)</f>
        <v>17.5</v>
      </c>
    </row>
    <row r="23" spans="1:9" s="9" customFormat="1" ht="170.25" customHeight="1">
      <c r="A23" s="1">
        <v>12</v>
      </c>
      <c r="B23" s="22" t="s">
        <v>238</v>
      </c>
      <c r="C23" s="1" t="s">
        <v>239</v>
      </c>
      <c r="D23" s="23" t="s">
        <v>243</v>
      </c>
      <c r="E23" s="45">
        <f>SUM(F23:I23)</f>
        <v>23.73</v>
      </c>
      <c r="F23" s="45">
        <v>23.73</v>
      </c>
      <c r="G23" s="45"/>
      <c r="H23" s="34"/>
      <c r="I23" s="45">
        <v>0</v>
      </c>
    </row>
    <row r="24" spans="1:9" ht="59.25" customHeight="1">
      <c r="A24" s="24">
        <v>13</v>
      </c>
      <c r="B24" s="22" t="s">
        <v>155</v>
      </c>
      <c r="C24" s="38" t="s">
        <v>71</v>
      </c>
      <c r="D24" s="1" t="s">
        <v>242</v>
      </c>
      <c r="E24" s="45">
        <f>SUM(F24:I24)</f>
        <v>35</v>
      </c>
      <c r="F24" s="34"/>
      <c r="G24" s="34">
        <v>10</v>
      </c>
      <c r="H24" s="34">
        <v>7.5</v>
      </c>
      <c r="I24" s="34">
        <v>17.5</v>
      </c>
    </row>
    <row r="25" spans="1:9" s="76" customFormat="1" ht="30" customHeight="1">
      <c r="A25" s="178" t="s">
        <v>149</v>
      </c>
      <c r="B25" s="368" t="s">
        <v>244</v>
      </c>
      <c r="C25" s="368"/>
      <c r="D25" s="56"/>
      <c r="E25" s="199">
        <f>SUM(E26:E27)</f>
        <v>12.370000000000001</v>
      </c>
      <c r="F25" s="199">
        <f>SUM(F26:F27)</f>
        <v>1.8</v>
      </c>
      <c r="G25" s="199">
        <f>SUM(G26:G27)</f>
        <v>0</v>
      </c>
      <c r="H25" s="199">
        <f>SUM(H26:H27)</f>
        <v>0</v>
      </c>
      <c r="I25" s="199">
        <f>SUM(I26:I27)</f>
        <v>10.57</v>
      </c>
    </row>
    <row r="26" spans="1:9" s="9" customFormat="1" ht="40.5" customHeight="1">
      <c r="A26" s="1">
        <v>14</v>
      </c>
      <c r="B26" s="32" t="s">
        <v>245</v>
      </c>
      <c r="C26" s="1" t="s">
        <v>246</v>
      </c>
      <c r="D26" s="33" t="s">
        <v>252</v>
      </c>
      <c r="E26" s="34">
        <f>SUM(F26:I26)</f>
        <v>5.88</v>
      </c>
      <c r="F26" s="34">
        <v>0.3</v>
      </c>
      <c r="G26" s="34"/>
      <c r="H26" s="34"/>
      <c r="I26" s="34">
        <v>5.58</v>
      </c>
    </row>
    <row r="27" spans="1:9" ht="41.25" customHeight="1">
      <c r="A27" s="24">
        <v>15</v>
      </c>
      <c r="B27" s="22" t="s">
        <v>247</v>
      </c>
      <c r="C27" s="1" t="s">
        <v>251</v>
      </c>
      <c r="D27" s="1" t="s">
        <v>253</v>
      </c>
      <c r="E27" s="34">
        <f>SUM(F27:I27)</f>
        <v>6.49</v>
      </c>
      <c r="F27" s="34">
        <v>1.5</v>
      </c>
      <c r="G27" s="34"/>
      <c r="H27" s="34"/>
      <c r="I27" s="34">
        <v>4.99</v>
      </c>
    </row>
    <row r="28" spans="1:9" s="76" customFormat="1" ht="28.5" customHeight="1">
      <c r="A28" s="178" t="s">
        <v>150</v>
      </c>
      <c r="B28" s="368" t="s">
        <v>256</v>
      </c>
      <c r="C28" s="368"/>
      <c r="D28" s="56"/>
      <c r="E28" s="199">
        <f>SUM(E29:E30)</f>
        <v>6.390000000000001</v>
      </c>
      <c r="F28" s="199">
        <f>SUM(F29:F30)</f>
        <v>1.87</v>
      </c>
      <c r="G28" s="199">
        <f>SUM(G29:G30)</f>
        <v>0</v>
      </c>
      <c r="H28" s="199">
        <f>SUM(H29:H30)</f>
        <v>0</v>
      </c>
      <c r="I28" s="199">
        <f>SUM(I29:I30)</f>
        <v>4.5200000000000005</v>
      </c>
    </row>
    <row r="29" spans="1:9" s="9" customFormat="1" ht="42.75" customHeight="1">
      <c r="A29" s="1">
        <v>16</v>
      </c>
      <c r="B29" s="3" t="s">
        <v>115</v>
      </c>
      <c r="C29" s="63" t="s">
        <v>257</v>
      </c>
      <c r="D29" s="63" t="s">
        <v>258</v>
      </c>
      <c r="E29" s="45">
        <f>SUM(F29:I29)</f>
        <v>5.050000000000001</v>
      </c>
      <c r="F29" s="34">
        <v>0.57</v>
      </c>
      <c r="G29" s="34"/>
      <c r="H29" s="34"/>
      <c r="I29" s="34">
        <v>4.48</v>
      </c>
    </row>
    <row r="30" spans="1:9" s="9" customFormat="1" ht="60" customHeight="1">
      <c r="A30" s="39">
        <v>17</v>
      </c>
      <c r="B30" s="3" t="s">
        <v>114</v>
      </c>
      <c r="C30" s="63" t="s">
        <v>259</v>
      </c>
      <c r="D30" s="63" t="s">
        <v>260</v>
      </c>
      <c r="E30" s="45">
        <f>SUM(F30:I30)</f>
        <v>1.34</v>
      </c>
      <c r="F30" s="46">
        <v>1.3</v>
      </c>
      <c r="G30" s="46"/>
      <c r="H30" s="46"/>
      <c r="I30" s="46">
        <v>0.04</v>
      </c>
    </row>
    <row r="31" spans="1:9" s="76" customFormat="1" ht="26.25" customHeight="1">
      <c r="A31" s="178" t="s">
        <v>151</v>
      </c>
      <c r="B31" s="368" t="s">
        <v>261</v>
      </c>
      <c r="C31" s="368"/>
      <c r="D31" s="56"/>
      <c r="E31" s="199">
        <f>SUM(E32:E36)</f>
        <v>14.72</v>
      </c>
      <c r="F31" s="199">
        <f>SUM(F32:F36)</f>
        <v>8.530000000000001</v>
      </c>
      <c r="G31" s="199">
        <f>SUM(G32:G36)</f>
        <v>0</v>
      </c>
      <c r="H31" s="199">
        <f>SUM(H32:H36)</f>
        <v>0.7</v>
      </c>
      <c r="I31" s="199">
        <f>SUM(I32:I36)</f>
        <v>5.489999999999999</v>
      </c>
    </row>
    <row r="32" spans="1:9" s="144" customFormat="1" ht="42.75" customHeight="1">
      <c r="A32" s="40">
        <v>18</v>
      </c>
      <c r="B32" s="22" t="s">
        <v>262</v>
      </c>
      <c r="C32" s="4" t="s">
        <v>270</v>
      </c>
      <c r="D32" s="1" t="s">
        <v>271</v>
      </c>
      <c r="E32" s="34">
        <f>SUM(F32:I32)</f>
        <v>4.5</v>
      </c>
      <c r="F32" s="142">
        <v>4.5</v>
      </c>
      <c r="G32" s="143"/>
      <c r="H32" s="143"/>
      <c r="I32" s="143">
        <v>0</v>
      </c>
    </row>
    <row r="33" spans="1:9" s="9" customFormat="1" ht="54.75" customHeight="1">
      <c r="A33" s="40">
        <v>19</v>
      </c>
      <c r="B33" s="3" t="s">
        <v>264</v>
      </c>
      <c r="C33" s="1" t="s">
        <v>265</v>
      </c>
      <c r="D33" s="1" t="s">
        <v>272</v>
      </c>
      <c r="E33" s="34">
        <f>SUM(F33:I33)</f>
        <v>6.67</v>
      </c>
      <c r="F33" s="145">
        <v>0.5</v>
      </c>
      <c r="G33" s="146"/>
      <c r="H33" s="45">
        <v>0.7</v>
      </c>
      <c r="I33" s="45">
        <v>5.47</v>
      </c>
    </row>
    <row r="34" spans="1:9" s="9" customFormat="1" ht="32.25" customHeight="1">
      <c r="A34" s="40">
        <v>20</v>
      </c>
      <c r="B34" s="22" t="s">
        <v>266</v>
      </c>
      <c r="C34" s="1" t="s">
        <v>265</v>
      </c>
      <c r="D34" s="1" t="s">
        <v>273</v>
      </c>
      <c r="E34" s="34">
        <f>SUM(F34:I34)</f>
        <v>1.2</v>
      </c>
      <c r="F34" s="145">
        <v>1.2</v>
      </c>
      <c r="G34" s="146"/>
      <c r="H34" s="45"/>
      <c r="I34" s="45">
        <v>0</v>
      </c>
    </row>
    <row r="35" spans="1:9" s="9" customFormat="1" ht="33.75" customHeight="1">
      <c r="A35" s="24">
        <v>21</v>
      </c>
      <c r="B35" s="22" t="s">
        <v>267</v>
      </c>
      <c r="C35" s="1" t="s">
        <v>265</v>
      </c>
      <c r="D35" s="1" t="s">
        <v>273</v>
      </c>
      <c r="E35" s="34">
        <f>SUM(F35:I35)</f>
        <v>1.8</v>
      </c>
      <c r="F35" s="147">
        <v>1.78</v>
      </c>
      <c r="G35" s="148"/>
      <c r="H35" s="45"/>
      <c r="I35" s="149">
        <v>0.02</v>
      </c>
    </row>
    <row r="36" spans="1:9" s="9" customFormat="1" ht="54" customHeight="1">
      <c r="A36" s="40">
        <v>22</v>
      </c>
      <c r="B36" s="32" t="s">
        <v>268</v>
      </c>
      <c r="C36" s="105" t="s">
        <v>269</v>
      </c>
      <c r="D36" s="4" t="s">
        <v>274</v>
      </c>
      <c r="E36" s="34">
        <f>SUM(F36:I36)</f>
        <v>0.55</v>
      </c>
      <c r="F36" s="150">
        <v>0.55</v>
      </c>
      <c r="G36" s="47"/>
      <c r="H36" s="45"/>
      <c r="I36" s="45">
        <v>0</v>
      </c>
    </row>
    <row r="37" spans="1:9" s="76" customFormat="1" ht="28.5" customHeight="1">
      <c r="A37" s="178" t="s">
        <v>152</v>
      </c>
      <c r="B37" s="368" t="s">
        <v>275</v>
      </c>
      <c r="C37" s="368"/>
      <c r="D37" s="56"/>
      <c r="E37" s="199">
        <f>SUM(E38:E38)</f>
        <v>8.2</v>
      </c>
      <c r="F37" s="199">
        <f>SUM(F38:F38)</f>
        <v>6.57</v>
      </c>
      <c r="G37" s="199">
        <f>SUM(G38:G38)</f>
        <v>0</v>
      </c>
      <c r="H37" s="199">
        <f>SUM(H38:H38)</f>
        <v>0</v>
      </c>
      <c r="I37" s="199">
        <f>SUM(I38:I38)</f>
        <v>1.63</v>
      </c>
    </row>
    <row r="38" spans="1:9" ht="31.5" customHeight="1">
      <c r="A38" s="39">
        <v>23</v>
      </c>
      <c r="B38" s="22" t="s">
        <v>40</v>
      </c>
      <c r="C38" s="43" t="s">
        <v>277</v>
      </c>
      <c r="D38" s="1" t="s">
        <v>279</v>
      </c>
      <c r="E38" s="44">
        <f>SUM(F38:I38)</f>
        <v>8.2</v>
      </c>
      <c r="F38" s="49">
        <v>6.57</v>
      </c>
      <c r="G38" s="48"/>
      <c r="H38" s="146"/>
      <c r="I38" s="42">
        <v>1.63</v>
      </c>
    </row>
    <row r="39" spans="1:9" s="76" customFormat="1" ht="22.5" customHeight="1">
      <c r="A39" s="178"/>
      <c r="B39" s="368" t="s">
        <v>190</v>
      </c>
      <c r="C39" s="368"/>
      <c r="D39" s="56"/>
      <c r="E39" s="199">
        <f>E7+E10+E15+E18+E22+E25+E28+E31+E37</f>
        <v>179.29</v>
      </c>
      <c r="F39" s="199">
        <f>F7+F10+F15+F18+F22+F25+F28+F31+F37</f>
        <v>70.94</v>
      </c>
      <c r="G39" s="199">
        <f>G7+G10+G15+G18+G22+G25+G28+G31+G37</f>
        <v>14</v>
      </c>
      <c r="H39" s="199">
        <f>H7+H10+H15+H18+H22+H25+H28+H31+H37</f>
        <v>8.2</v>
      </c>
      <c r="I39" s="199">
        <f>I7+I10+I15+I18+I22+I25+I28+I31+I37</f>
        <v>86.14999999999998</v>
      </c>
    </row>
  </sheetData>
  <sheetProtection/>
  <mergeCells count="23">
    <mergeCell ref="B7:C7"/>
    <mergeCell ref="B25:C25"/>
    <mergeCell ref="A3:I3"/>
    <mergeCell ref="E4:E6"/>
    <mergeCell ref="I5:I6"/>
    <mergeCell ref="F5:F6"/>
    <mergeCell ref="G5:G6"/>
    <mergeCell ref="B39:C39"/>
    <mergeCell ref="B10:C10"/>
    <mergeCell ref="B31:C31"/>
    <mergeCell ref="B37:C37"/>
    <mergeCell ref="B18:C18"/>
    <mergeCell ref="B28:C28"/>
    <mergeCell ref="B22:C22"/>
    <mergeCell ref="B15:C15"/>
    <mergeCell ref="A1:B1"/>
    <mergeCell ref="A2:I2"/>
    <mergeCell ref="A4:A6"/>
    <mergeCell ref="B4:B6"/>
    <mergeCell ref="D4:D6"/>
    <mergeCell ref="C4:C6"/>
    <mergeCell ref="F4:I4"/>
    <mergeCell ref="H5:H6"/>
  </mergeCells>
  <printOptions/>
  <pageMargins left="0.63" right="0" top="0.4" bottom="0.4" header="0.196850393700787" footer="0.16"/>
  <pageSetup horizontalDpi="600" verticalDpi="600" orientation="landscape" paperSize="9" scale="83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5"/>
  <sheetViews>
    <sheetView zoomScale="80" zoomScaleNormal="8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0" sqref="B20"/>
    </sheetView>
  </sheetViews>
  <sheetFormatPr defaultColWidth="9.00390625" defaultRowHeight="15.75"/>
  <cols>
    <col min="1" max="1" width="6.875" style="2" customWidth="1"/>
    <col min="2" max="2" width="37.25390625" style="15" customWidth="1"/>
    <col min="3" max="3" width="24.625" style="5" customWidth="1"/>
    <col min="4" max="4" width="18.875" style="16" customWidth="1"/>
    <col min="5" max="5" width="14.00390625" style="17" customWidth="1"/>
    <col min="6" max="6" width="14.125" style="17" customWidth="1"/>
    <col min="7" max="7" width="12.75390625" style="17" customWidth="1"/>
    <col min="8" max="8" width="12.875" style="17" customWidth="1"/>
    <col min="9" max="9" width="12.125" style="17" customWidth="1"/>
    <col min="10" max="10" width="17.50390625" style="12" customWidth="1"/>
    <col min="11" max="11" width="19.625" style="13" customWidth="1"/>
    <col min="12" max="12" width="9.00390625" style="10" customWidth="1"/>
    <col min="13" max="13" width="9.875" style="10" customWidth="1"/>
    <col min="14" max="14" width="15.375" style="10" customWidth="1"/>
    <col min="15" max="15" width="11.25390625" style="10" customWidth="1"/>
    <col min="16" max="19" width="9.00390625" style="10" customWidth="1"/>
    <col min="20" max="16384" width="9.00390625" style="2" customWidth="1"/>
  </cols>
  <sheetData>
    <row r="1" spans="1:10" ht="21" customHeight="1">
      <c r="A1" s="362" t="s">
        <v>31</v>
      </c>
      <c r="B1" s="362"/>
      <c r="C1" s="18"/>
      <c r="D1" s="2"/>
      <c r="E1" s="2"/>
      <c r="F1" s="2"/>
      <c r="G1" s="2"/>
      <c r="H1" s="2"/>
      <c r="I1" s="2"/>
      <c r="J1" s="2"/>
    </row>
    <row r="2" spans="1:10" ht="36.75" customHeight="1">
      <c r="A2" s="374" t="s">
        <v>571</v>
      </c>
      <c r="B2" s="374"/>
      <c r="C2" s="374"/>
      <c r="D2" s="374"/>
      <c r="E2" s="374"/>
      <c r="F2" s="374"/>
      <c r="G2" s="374"/>
      <c r="H2" s="374"/>
      <c r="I2" s="374"/>
      <c r="J2" s="154"/>
    </row>
    <row r="3" spans="1:19" s="331" customFormat="1" ht="27" customHeight="1">
      <c r="A3" s="369" t="s">
        <v>574</v>
      </c>
      <c r="B3" s="369"/>
      <c r="C3" s="369"/>
      <c r="D3" s="369"/>
      <c r="E3" s="369"/>
      <c r="F3" s="369"/>
      <c r="G3" s="369"/>
      <c r="H3" s="369"/>
      <c r="I3" s="369"/>
      <c r="J3" s="155"/>
      <c r="K3" s="330"/>
      <c r="L3" s="323"/>
      <c r="M3" s="323"/>
      <c r="N3" s="323"/>
      <c r="O3" s="323"/>
      <c r="P3" s="323"/>
      <c r="Q3" s="323"/>
      <c r="R3" s="323"/>
      <c r="S3" s="323"/>
    </row>
    <row r="4" spans="1:11" ht="23.25" customHeight="1">
      <c r="A4" s="364" t="s">
        <v>165</v>
      </c>
      <c r="B4" s="365" t="s">
        <v>170</v>
      </c>
      <c r="C4" s="375" t="s">
        <v>164</v>
      </c>
      <c r="D4" s="365" t="s">
        <v>171</v>
      </c>
      <c r="E4" s="367" t="s">
        <v>177</v>
      </c>
      <c r="F4" s="366" t="s">
        <v>172</v>
      </c>
      <c r="G4" s="366"/>
      <c r="H4" s="366"/>
      <c r="I4" s="366"/>
      <c r="J4" s="157"/>
      <c r="K4" s="156"/>
    </row>
    <row r="5" spans="1:14" ht="16.5" customHeight="1">
      <c r="A5" s="364"/>
      <c r="B5" s="365"/>
      <c r="C5" s="376"/>
      <c r="D5" s="365"/>
      <c r="E5" s="367"/>
      <c r="F5" s="367" t="s">
        <v>173</v>
      </c>
      <c r="G5" s="367" t="s">
        <v>174</v>
      </c>
      <c r="H5" s="367" t="s">
        <v>175</v>
      </c>
      <c r="I5" s="367" t="s">
        <v>176</v>
      </c>
      <c r="J5" s="157"/>
      <c r="N5" s="14"/>
    </row>
    <row r="6" spans="1:10" ht="52.5" customHeight="1">
      <c r="A6" s="364"/>
      <c r="B6" s="365"/>
      <c r="C6" s="377"/>
      <c r="D6" s="365"/>
      <c r="E6" s="367"/>
      <c r="F6" s="367"/>
      <c r="G6" s="367"/>
      <c r="H6" s="367"/>
      <c r="I6" s="367"/>
      <c r="J6" s="157"/>
    </row>
    <row r="7" spans="1:19" s="77" customFormat="1" ht="28.5" customHeight="1">
      <c r="A7" s="24" t="s">
        <v>144</v>
      </c>
      <c r="B7" s="381" t="s">
        <v>191</v>
      </c>
      <c r="C7" s="381"/>
      <c r="D7" s="54"/>
      <c r="E7" s="207">
        <f>SUM(E8:E8)</f>
        <v>22.09</v>
      </c>
      <c r="F7" s="207">
        <f>SUM(F8:F8)</f>
        <v>0</v>
      </c>
      <c r="G7" s="207">
        <f>SUM(G8:G8)</f>
        <v>1.87</v>
      </c>
      <c r="H7" s="207">
        <f>SUM(H8:H8)</f>
        <v>0</v>
      </c>
      <c r="I7" s="207">
        <f>SUM(I8:I8)</f>
        <v>20.22</v>
      </c>
      <c r="J7" s="157"/>
      <c r="K7" s="208"/>
      <c r="L7" s="76"/>
      <c r="M7" s="76"/>
      <c r="N7" s="76"/>
      <c r="O7" s="76"/>
      <c r="P7" s="76"/>
      <c r="Q7" s="76"/>
      <c r="R7" s="76"/>
      <c r="S7" s="76"/>
    </row>
    <row r="8" spans="1:18" s="77" customFormat="1" ht="32.25" customHeight="1">
      <c r="A8" s="24">
        <v>1</v>
      </c>
      <c r="B8" s="31" t="s">
        <v>179</v>
      </c>
      <c r="C8" s="30" t="s">
        <v>187</v>
      </c>
      <c r="D8" s="29" t="s">
        <v>280</v>
      </c>
      <c r="E8" s="28">
        <f>SUM(F8:I8)</f>
        <v>22.09</v>
      </c>
      <c r="F8" s="25"/>
      <c r="G8" s="28">
        <v>1.87</v>
      </c>
      <c r="H8" s="25"/>
      <c r="I8" s="27">
        <v>20.22</v>
      </c>
      <c r="J8" s="36"/>
      <c r="K8" s="76"/>
      <c r="L8" s="76"/>
      <c r="M8" s="76"/>
      <c r="N8" s="76"/>
      <c r="O8" s="76"/>
      <c r="P8" s="76"/>
      <c r="Q8" s="76"/>
      <c r="R8" s="76"/>
    </row>
    <row r="9" spans="1:19" s="77" customFormat="1" ht="33.75" customHeight="1">
      <c r="A9" s="175" t="s">
        <v>145</v>
      </c>
      <c r="B9" s="381" t="s">
        <v>192</v>
      </c>
      <c r="C9" s="381"/>
      <c r="D9" s="175"/>
      <c r="E9" s="207">
        <f>SUM(E10:E15)</f>
        <v>141.72</v>
      </c>
      <c r="F9" s="207">
        <f>SUM(F10:F15)</f>
        <v>2.25</v>
      </c>
      <c r="G9" s="207">
        <f>SUM(G10:G15)</f>
        <v>22.95</v>
      </c>
      <c r="H9" s="207">
        <f>SUM(H10:H15)</f>
        <v>0</v>
      </c>
      <c r="I9" s="207">
        <f>SUM(I10:I15)</f>
        <v>116.52</v>
      </c>
      <c r="J9" s="210"/>
      <c r="K9" s="208"/>
      <c r="L9" s="76"/>
      <c r="M9" s="76"/>
      <c r="N9" s="76"/>
      <c r="O9" s="76"/>
      <c r="P9" s="76"/>
      <c r="Q9" s="76"/>
      <c r="R9" s="76"/>
      <c r="S9" s="76"/>
    </row>
    <row r="10" spans="1:19" s="77" customFormat="1" ht="42" customHeight="1">
      <c r="A10" s="1">
        <v>2</v>
      </c>
      <c r="B10" s="3" t="s">
        <v>41</v>
      </c>
      <c r="C10" s="1" t="s">
        <v>193</v>
      </c>
      <c r="D10" s="1" t="s">
        <v>194</v>
      </c>
      <c r="E10" s="211">
        <f>SUM(F10:I10)</f>
        <v>6</v>
      </c>
      <c r="F10" s="34"/>
      <c r="G10" s="34">
        <v>6</v>
      </c>
      <c r="H10" s="34"/>
      <c r="I10" s="34"/>
      <c r="J10" s="210"/>
      <c r="K10" s="208"/>
      <c r="L10" s="76"/>
      <c r="M10" s="76"/>
      <c r="N10" s="76"/>
      <c r="O10" s="76"/>
      <c r="P10" s="76"/>
      <c r="Q10" s="76"/>
      <c r="R10" s="76"/>
      <c r="S10" s="76"/>
    </row>
    <row r="11" spans="1:10" s="214" customFormat="1" ht="58.5" customHeight="1">
      <c r="A11" s="176">
        <v>3</v>
      </c>
      <c r="B11" s="212" t="s">
        <v>199</v>
      </c>
      <c r="C11" s="200" t="s">
        <v>71</v>
      </c>
      <c r="D11" s="200" t="s">
        <v>200</v>
      </c>
      <c r="E11" s="42">
        <f>SUM(F11:I11)</f>
        <v>15.5</v>
      </c>
      <c r="F11" s="201">
        <v>0.25</v>
      </c>
      <c r="G11" s="201"/>
      <c r="H11" s="201"/>
      <c r="I11" s="201">
        <v>15.25</v>
      </c>
      <c r="J11" s="213"/>
    </row>
    <row r="12" spans="1:10" s="8" customFormat="1" ht="52.5" customHeight="1">
      <c r="A12" s="1">
        <v>4</v>
      </c>
      <c r="B12" s="215" t="s">
        <v>199</v>
      </c>
      <c r="C12" s="1" t="s">
        <v>71</v>
      </c>
      <c r="D12" s="4" t="s">
        <v>200</v>
      </c>
      <c r="E12" s="42">
        <f>SUM(F12:I12)</f>
        <v>70.72</v>
      </c>
      <c r="F12" s="190"/>
      <c r="G12" s="190">
        <v>7.75</v>
      </c>
      <c r="H12" s="190"/>
      <c r="I12" s="190">
        <v>62.97</v>
      </c>
      <c r="J12" s="12"/>
    </row>
    <row r="13" spans="1:10" s="8" customFormat="1" ht="32.25" customHeight="1">
      <c r="A13" s="370">
        <v>5</v>
      </c>
      <c r="B13" s="371" t="s">
        <v>195</v>
      </c>
      <c r="C13" s="372" t="s">
        <v>196</v>
      </c>
      <c r="D13" s="216" t="s">
        <v>197</v>
      </c>
      <c r="E13" s="373">
        <f>SUM(F13:I13)</f>
        <v>39</v>
      </c>
      <c r="F13" s="378"/>
      <c r="G13" s="378">
        <v>9.2</v>
      </c>
      <c r="H13" s="378"/>
      <c r="I13" s="378">
        <v>29.8</v>
      </c>
      <c r="J13" s="213"/>
    </row>
    <row r="14" spans="1:10" s="8" customFormat="1" ht="29.25" customHeight="1">
      <c r="A14" s="370"/>
      <c r="B14" s="371"/>
      <c r="C14" s="372"/>
      <c r="D14" s="216" t="s">
        <v>198</v>
      </c>
      <c r="E14" s="373"/>
      <c r="F14" s="378"/>
      <c r="G14" s="378"/>
      <c r="H14" s="378"/>
      <c r="I14" s="378"/>
      <c r="J14" s="213"/>
    </row>
    <row r="15" spans="1:10" s="8" customFormat="1" ht="43.5" customHeight="1">
      <c r="A15" s="176">
        <v>6</v>
      </c>
      <c r="B15" s="163" t="s">
        <v>88</v>
      </c>
      <c r="C15" s="164" t="s">
        <v>207</v>
      </c>
      <c r="D15" s="4" t="s">
        <v>89</v>
      </c>
      <c r="E15" s="190">
        <f>SUM(F15:I15)</f>
        <v>10.5</v>
      </c>
      <c r="F15" s="44">
        <v>2</v>
      </c>
      <c r="G15" s="190"/>
      <c r="H15" s="190"/>
      <c r="I15" s="34">
        <v>8.5</v>
      </c>
      <c r="J15" s="213"/>
    </row>
    <row r="16" spans="1:10" s="214" customFormat="1" ht="26.25" customHeight="1">
      <c r="A16" s="175" t="s">
        <v>146</v>
      </c>
      <c r="B16" s="381" t="s">
        <v>210</v>
      </c>
      <c r="C16" s="381"/>
      <c r="D16" s="175"/>
      <c r="E16" s="207">
        <f>SUM(E17:E20)</f>
        <v>52.52</v>
      </c>
      <c r="F16" s="207">
        <f>SUM(F17:F20)</f>
        <v>7.53</v>
      </c>
      <c r="G16" s="207">
        <f>SUM(G17:G20)</f>
        <v>0</v>
      </c>
      <c r="H16" s="207">
        <f>SUM(H17:H20)</f>
        <v>0</v>
      </c>
      <c r="I16" s="207">
        <f>SUM(I17:I20)</f>
        <v>44.989999999999995</v>
      </c>
      <c r="J16" s="210"/>
    </row>
    <row r="17" spans="1:15" s="77" customFormat="1" ht="40.5" customHeight="1">
      <c r="A17" s="130">
        <f>A15+1</f>
        <v>7</v>
      </c>
      <c r="B17" s="82" t="s">
        <v>211</v>
      </c>
      <c r="C17" s="79" t="s">
        <v>212</v>
      </c>
      <c r="D17" s="79" t="s">
        <v>213</v>
      </c>
      <c r="E17" s="42">
        <f>SUM(F17:I17)</f>
        <v>4.8</v>
      </c>
      <c r="F17" s="85">
        <v>4.8</v>
      </c>
      <c r="G17" s="85"/>
      <c r="H17" s="84"/>
      <c r="I17" s="85">
        <v>0</v>
      </c>
      <c r="J17" s="76"/>
      <c r="K17" s="76"/>
      <c r="L17" s="76"/>
      <c r="M17" s="76"/>
      <c r="N17" s="76"/>
      <c r="O17" s="76"/>
    </row>
    <row r="18" spans="1:15" s="77" customFormat="1" ht="53.25" customHeight="1">
      <c r="A18" s="130">
        <f>A17+1</f>
        <v>8</v>
      </c>
      <c r="B18" s="82" t="s">
        <v>219</v>
      </c>
      <c r="C18" s="79" t="s">
        <v>220</v>
      </c>
      <c r="D18" s="83" t="s">
        <v>221</v>
      </c>
      <c r="E18" s="42">
        <f>SUM(F18:I18)</f>
        <v>2.44</v>
      </c>
      <c r="F18" s="85">
        <v>2</v>
      </c>
      <c r="G18" s="85"/>
      <c r="H18" s="87"/>
      <c r="I18" s="88">
        <v>0.44</v>
      </c>
      <c r="J18" s="76"/>
      <c r="K18" s="76"/>
      <c r="L18" s="76"/>
      <c r="M18" s="76"/>
      <c r="N18" s="76"/>
      <c r="O18" s="76"/>
    </row>
    <row r="19" spans="1:15" s="77" customFormat="1" ht="40.5" customHeight="1">
      <c r="A19" s="130">
        <f>A18+1</f>
        <v>9</v>
      </c>
      <c r="B19" s="80" t="s">
        <v>217</v>
      </c>
      <c r="C19" s="81" t="s">
        <v>227</v>
      </c>
      <c r="D19" s="79" t="s">
        <v>218</v>
      </c>
      <c r="E19" s="42">
        <f>SUM(F19:I19)</f>
        <v>45</v>
      </c>
      <c r="F19" s="86">
        <v>0.45</v>
      </c>
      <c r="G19" s="86"/>
      <c r="H19" s="86"/>
      <c r="I19" s="86">
        <v>44.55</v>
      </c>
      <c r="J19" s="76"/>
      <c r="K19" s="76"/>
      <c r="L19" s="76"/>
      <c r="M19" s="76"/>
      <c r="N19" s="76"/>
      <c r="O19" s="76"/>
    </row>
    <row r="20" spans="1:15" s="77" customFormat="1" ht="51" customHeight="1">
      <c r="A20" s="130">
        <f>A19+1</f>
        <v>10</v>
      </c>
      <c r="B20" s="82" t="s">
        <v>222</v>
      </c>
      <c r="C20" s="79" t="s">
        <v>223</v>
      </c>
      <c r="D20" s="79" t="s">
        <v>224</v>
      </c>
      <c r="E20" s="42">
        <f>SUM(F20:I20)</f>
        <v>0.28</v>
      </c>
      <c r="F20" s="85">
        <v>0.28</v>
      </c>
      <c r="G20" s="85"/>
      <c r="H20" s="84"/>
      <c r="I20" s="85"/>
      <c r="J20" s="76"/>
      <c r="K20" s="76"/>
      <c r="L20" s="76"/>
      <c r="M20" s="76"/>
      <c r="N20" s="76"/>
      <c r="O20" s="76"/>
    </row>
    <row r="21" spans="1:15" s="77" customFormat="1" ht="28.5" customHeight="1">
      <c r="A21" s="312" t="s">
        <v>147</v>
      </c>
      <c r="B21" s="368" t="s">
        <v>287</v>
      </c>
      <c r="C21" s="368"/>
      <c r="D21" s="202"/>
      <c r="E21" s="202">
        <f>SUM(E22:E23)</f>
        <v>28.09</v>
      </c>
      <c r="F21" s="202">
        <f>SUM(F22:F23)</f>
        <v>6.98</v>
      </c>
      <c r="G21" s="202">
        <f>SUM(G22:G23)</f>
        <v>0</v>
      </c>
      <c r="H21" s="202">
        <f>SUM(H22:H23)</f>
        <v>0</v>
      </c>
      <c r="I21" s="202">
        <f>SUM(I22:I23)</f>
        <v>21.11</v>
      </c>
      <c r="J21" s="76"/>
      <c r="K21" s="76"/>
      <c r="L21" s="76"/>
      <c r="M21" s="76"/>
      <c r="N21" s="76"/>
      <c r="O21" s="76"/>
    </row>
    <row r="22" spans="1:11" s="76" customFormat="1" ht="48.75" customHeight="1">
      <c r="A22" s="177">
        <f>A20+1</f>
        <v>11</v>
      </c>
      <c r="B22" s="206" t="s">
        <v>283</v>
      </c>
      <c r="C22" s="95" t="s">
        <v>284</v>
      </c>
      <c r="D22" s="95" t="s">
        <v>236</v>
      </c>
      <c r="E22" s="44">
        <f>SUM(F22:I22)</f>
        <v>27.09</v>
      </c>
      <c r="F22" s="44">
        <v>5.98</v>
      </c>
      <c r="G22" s="44"/>
      <c r="H22" s="44"/>
      <c r="I22" s="44">
        <v>21.11</v>
      </c>
      <c r="J22" s="217"/>
      <c r="K22" s="140"/>
    </row>
    <row r="23" spans="1:20" s="111" customFormat="1" ht="49.5" customHeight="1">
      <c r="A23" s="177">
        <f>A22+1</f>
        <v>12</v>
      </c>
      <c r="B23" s="206" t="s">
        <v>285</v>
      </c>
      <c r="C23" s="95" t="s">
        <v>286</v>
      </c>
      <c r="D23" s="95" t="s">
        <v>288</v>
      </c>
      <c r="E23" s="44">
        <f>SUM(F23:I23)</f>
        <v>1</v>
      </c>
      <c r="F23" s="44">
        <v>1</v>
      </c>
      <c r="G23" s="44"/>
      <c r="H23" s="44"/>
      <c r="I23" s="44">
        <v>0</v>
      </c>
      <c r="J23" s="217"/>
      <c r="K23" s="218"/>
      <c r="L23" s="219"/>
      <c r="M23" s="220"/>
      <c r="N23" s="220"/>
      <c r="O23" s="220"/>
      <c r="P23" s="220"/>
      <c r="Q23" s="220"/>
      <c r="R23" s="220"/>
      <c r="S23" s="220"/>
      <c r="T23" s="220"/>
    </row>
    <row r="24" spans="1:15" s="77" customFormat="1" ht="30" customHeight="1">
      <c r="A24" s="56" t="s">
        <v>148</v>
      </c>
      <c r="B24" s="368" t="s">
        <v>237</v>
      </c>
      <c r="C24" s="368"/>
      <c r="D24" s="202"/>
      <c r="E24" s="202">
        <f>SUM(E25:E25)</f>
        <v>81.89999999999999</v>
      </c>
      <c r="F24" s="202">
        <f>SUM(F25:F25)</f>
        <v>0</v>
      </c>
      <c r="G24" s="202">
        <f>SUM(G25:G25)</f>
        <v>0.17</v>
      </c>
      <c r="H24" s="202">
        <f>SUM(H25:H25)</f>
        <v>0.07</v>
      </c>
      <c r="I24" s="202">
        <f>SUM(I25:I25)</f>
        <v>81.66</v>
      </c>
      <c r="J24" s="76"/>
      <c r="K24" s="76"/>
      <c r="L24" s="76"/>
      <c r="M24" s="76"/>
      <c r="N24" s="76"/>
      <c r="O24" s="76"/>
    </row>
    <row r="25" spans="1:19" s="331" customFormat="1" ht="57" customHeight="1">
      <c r="A25" s="1">
        <f>A23+1</f>
        <v>13</v>
      </c>
      <c r="B25" s="50" t="s">
        <v>111</v>
      </c>
      <c r="C25" s="1" t="s">
        <v>290</v>
      </c>
      <c r="D25" s="1" t="s">
        <v>291</v>
      </c>
      <c r="E25" s="38">
        <f>SUM(F25:I25)</f>
        <v>81.89999999999999</v>
      </c>
      <c r="F25" s="38"/>
      <c r="G25" s="38">
        <v>0.17</v>
      </c>
      <c r="H25" s="38">
        <v>0.07</v>
      </c>
      <c r="I25" s="38">
        <v>81.66</v>
      </c>
      <c r="J25" s="209"/>
      <c r="K25" s="330"/>
      <c r="L25" s="323"/>
      <c r="M25" s="323"/>
      <c r="N25" s="323"/>
      <c r="O25" s="323"/>
      <c r="P25" s="323"/>
      <c r="Q25" s="323"/>
      <c r="R25" s="323"/>
      <c r="S25" s="323"/>
    </row>
    <row r="26" spans="1:11" s="56" customFormat="1" ht="30" customHeight="1">
      <c r="A26" s="56" t="s">
        <v>149</v>
      </c>
      <c r="B26" s="380" t="s">
        <v>244</v>
      </c>
      <c r="C26" s="380"/>
      <c r="E26" s="195">
        <f>SUM(E27:E32)</f>
        <v>361.86</v>
      </c>
      <c r="F26" s="195">
        <f>SUM(F27:F32)</f>
        <v>14.469999999999999</v>
      </c>
      <c r="G26" s="195">
        <f>SUM(G27:G32)</f>
        <v>0</v>
      </c>
      <c r="H26" s="195">
        <f>SUM(H27:H32)</f>
        <v>0</v>
      </c>
      <c r="I26" s="195">
        <f>SUM(I27:I32)</f>
        <v>347.39</v>
      </c>
      <c r="J26" s="221"/>
      <c r="K26" s="221"/>
    </row>
    <row r="27" spans="1:42" s="331" customFormat="1" ht="47.25" customHeight="1">
      <c r="A27" s="1">
        <f>A25+1</f>
        <v>14</v>
      </c>
      <c r="B27" s="32" t="s">
        <v>292</v>
      </c>
      <c r="C27" s="23" t="s">
        <v>293</v>
      </c>
      <c r="D27" s="23" t="s">
        <v>294</v>
      </c>
      <c r="E27" s="42">
        <f aca="true" t="shared" si="0" ref="E27:E32">SUM(F27:I27)</f>
        <v>5</v>
      </c>
      <c r="F27" s="34">
        <v>0.5</v>
      </c>
      <c r="G27" s="45"/>
      <c r="H27" s="45"/>
      <c r="I27" s="45">
        <v>4.5</v>
      </c>
      <c r="J27" s="209"/>
      <c r="K27" s="51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</row>
    <row r="28" spans="1:19" s="331" customFormat="1" ht="46.5" customHeight="1">
      <c r="A28" s="327">
        <f>A27+1</f>
        <v>15</v>
      </c>
      <c r="B28" s="332" t="s">
        <v>295</v>
      </c>
      <c r="C28" s="288" t="s">
        <v>296</v>
      </c>
      <c r="D28" s="288" t="s">
        <v>300</v>
      </c>
      <c r="E28" s="333">
        <f t="shared" si="0"/>
        <v>3</v>
      </c>
      <c r="F28" s="334">
        <v>0.3</v>
      </c>
      <c r="G28" s="335"/>
      <c r="H28" s="335"/>
      <c r="I28" s="335">
        <v>2.7</v>
      </c>
      <c r="J28" s="209"/>
      <c r="K28" s="330"/>
      <c r="L28" s="323"/>
      <c r="M28" s="323"/>
      <c r="N28" s="323"/>
      <c r="O28" s="323"/>
      <c r="P28" s="323"/>
      <c r="Q28" s="323"/>
      <c r="R28" s="323"/>
      <c r="S28" s="323"/>
    </row>
    <row r="29" spans="1:19" s="331" customFormat="1" ht="56.25" customHeight="1">
      <c r="A29" s="327">
        <f>A28+1</f>
        <v>16</v>
      </c>
      <c r="B29" s="332" t="s">
        <v>297</v>
      </c>
      <c r="C29" s="288" t="s">
        <v>71</v>
      </c>
      <c r="D29" s="288" t="s">
        <v>301</v>
      </c>
      <c r="E29" s="333">
        <f t="shared" si="0"/>
        <v>10.09</v>
      </c>
      <c r="F29" s="335">
        <v>1</v>
      </c>
      <c r="G29" s="335"/>
      <c r="H29" s="335"/>
      <c r="I29" s="335">
        <v>9.09</v>
      </c>
      <c r="J29" s="222"/>
      <c r="K29" s="336"/>
      <c r="L29" s="323"/>
      <c r="M29" s="323"/>
      <c r="N29" s="323"/>
      <c r="O29" s="323"/>
      <c r="P29" s="323"/>
      <c r="Q29" s="323"/>
      <c r="R29" s="323"/>
      <c r="S29" s="323"/>
    </row>
    <row r="30" spans="1:19" s="331" customFormat="1" ht="54.75" customHeight="1">
      <c r="A30" s="327">
        <f>A29+1</f>
        <v>17</v>
      </c>
      <c r="B30" s="332" t="s">
        <v>298</v>
      </c>
      <c r="C30" s="288" t="s">
        <v>299</v>
      </c>
      <c r="D30" s="288" t="s">
        <v>302</v>
      </c>
      <c r="E30" s="333">
        <f t="shared" si="0"/>
        <v>1.2999999999999998</v>
      </c>
      <c r="F30" s="335">
        <v>0.16</v>
      </c>
      <c r="G30" s="335"/>
      <c r="H30" s="335"/>
      <c r="I30" s="335">
        <v>1.14</v>
      </c>
      <c r="J30" s="209"/>
      <c r="K30" s="336"/>
      <c r="L30" s="323"/>
      <c r="M30" s="323"/>
      <c r="N30" s="323"/>
      <c r="O30" s="323"/>
      <c r="P30" s="323"/>
      <c r="Q30" s="323"/>
      <c r="R30" s="323"/>
      <c r="S30" s="323"/>
    </row>
    <row r="31" spans="1:9" s="323" customFormat="1" ht="35.25" customHeight="1">
      <c r="A31" s="327">
        <f>A30+1</f>
        <v>18</v>
      </c>
      <c r="B31" s="332" t="s">
        <v>248</v>
      </c>
      <c r="C31" s="288" t="s">
        <v>249</v>
      </c>
      <c r="D31" s="288" t="s">
        <v>254</v>
      </c>
      <c r="E31" s="335">
        <f t="shared" si="0"/>
        <v>300</v>
      </c>
      <c r="F31" s="335">
        <v>7.29</v>
      </c>
      <c r="G31" s="335"/>
      <c r="H31" s="335"/>
      <c r="I31" s="335">
        <v>292.71</v>
      </c>
    </row>
    <row r="32" spans="1:10" s="323" customFormat="1" ht="35.25" customHeight="1">
      <c r="A32" s="327">
        <f>A31+1</f>
        <v>19</v>
      </c>
      <c r="B32" s="332" t="s">
        <v>250</v>
      </c>
      <c r="C32" s="288" t="s">
        <v>249</v>
      </c>
      <c r="D32" s="288" t="s">
        <v>254</v>
      </c>
      <c r="E32" s="329">
        <f t="shared" si="0"/>
        <v>42.47</v>
      </c>
      <c r="F32" s="335">
        <v>5.22</v>
      </c>
      <c r="G32" s="335"/>
      <c r="H32" s="335"/>
      <c r="I32" s="335">
        <v>37.25</v>
      </c>
      <c r="J32" s="337"/>
    </row>
    <row r="33" spans="1:19" s="77" customFormat="1" ht="31.5" customHeight="1">
      <c r="A33" s="178" t="s">
        <v>150</v>
      </c>
      <c r="B33" s="368" t="s">
        <v>261</v>
      </c>
      <c r="C33" s="368"/>
      <c r="D33" s="56"/>
      <c r="E33" s="202">
        <f>SUM(E34:E38)</f>
        <v>17.63</v>
      </c>
      <c r="F33" s="202">
        <f>SUM(F34:F38)</f>
        <v>10.55</v>
      </c>
      <c r="G33" s="202">
        <f>SUM(G34:G38)</f>
        <v>4</v>
      </c>
      <c r="H33" s="202">
        <f>SUM(H34:H38)</f>
        <v>0</v>
      </c>
      <c r="I33" s="202">
        <f>SUM(I34:I38)</f>
        <v>3.08</v>
      </c>
      <c r="J33" s="99"/>
      <c r="K33" s="208"/>
      <c r="L33" s="76"/>
      <c r="M33" s="76"/>
      <c r="N33" s="76"/>
      <c r="O33" s="76"/>
      <c r="P33" s="76"/>
      <c r="Q33" s="76"/>
      <c r="R33" s="76"/>
      <c r="S33" s="76"/>
    </row>
    <row r="34" spans="1:21" s="8" customFormat="1" ht="63" customHeight="1">
      <c r="A34" s="40">
        <f>A32+1</f>
        <v>20</v>
      </c>
      <c r="B34" s="22" t="s">
        <v>303</v>
      </c>
      <c r="C34" s="1" t="s">
        <v>304</v>
      </c>
      <c r="D34" s="1" t="s">
        <v>274</v>
      </c>
      <c r="E34" s="42">
        <f>SUM(F34:I34)</f>
        <v>1.1</v>
      </c>
      <c r="F34" s="44">
        <v>0.03</v>
      </c>
      <c r="G34" s="53"/>
      <c r="H34" s="53"/>
      <c r="I34" s="44">
        <v>1.07</v>
      </c>
      <c r="J34" s="160"/>
      <c r="K34" s="141"/>
      <c r="L34" s="9"/>
      <c r="M34" s="89"/>
      <c r="N34" s="9"/>
      <c r="O34" s="9"/>
      <c r="P34" s="9"/>
      <c r="Q34" s="9"/>
      <c r="R34" s="9"/>
      <c r="S34" s="9"/>
      <c r="T34" s="9"/>
      <c r="U34" s="9"/>
    </row>
    <row r="35" spans="1:21" s="8" customFormat="1" ht="36" customHeight="1">
      <c r="A35" s="40">
        <f>A34+1</f>
        <v>21</v>
      </c>
      <c r="B35" s="3" t="s">
        <v>305</v>
      </c>
      <c r="C35" s="1" t="s">
        <v>265</v>
      </c>
      <c r="D35" s="1" t="s">
        <v>274</v>
      </c>
      <c r="E35" s="42">
        <f>SUM(F35:I35)</f>
        <v>1.2</v>
      </c>
      <c r="F35" s="45">
        <v>0.5</v>
      </c>
      <c r="G35" s="54"/>
      <c r="H35" s="45"/>
      <c r="I35" s="45">
        <v>0.7</v>
      </c>
      <c r="J35" s="158"/>
      <c r="K35" s="141"/>
      <c r="L35" s="9"/>
      <c r="M35" s="89"/>
      <c r="N35" s="9"/>
      <c r="O35" s="9"/>
      <c r="P35" s="9"/>
      <c r="Q35" s="9"/>
      <c r="R35" s="9"/>
      <c r="S35" s="9"/>
      <c r="T35" s="9"/>
      <c r="U35" s="9"/>
    </row>
    <row r="36" spans="1:21" s="8" customFormat="1" ht="38.25" customHeight="1">
      <c r="A36" s="40">
        <f>A35+1</f>
        <v>22</v>
      </c>
      <c r="B36" s="22" t="s">
        <v>306</v>
      </c>
      <c r="C36" s="1" t="s">
        <v>307</v>
      </c>
      <c r="D36" s="1" t="s">
        <v>274</v>
      </c>
      <c r="E36" s="42">
        <f>SUM(F36:I36)</f>
        <v>6.9399999999999995</v>
      </c>
      <c r="F36" s="45">
        <v>5.63</v>
      </c>
      <c r="G36" s="35"/>
      <c r="H36" s="45">
        <v>0</v>
      </c>
      <c r="I36" s="45">
        <v>1.31</v>
      </c>
      <c r="J36" s="12"/>
      <c r="K36" s="141"/>
      <c r="L36" s="9"/>
      <c r="M36" s="89"/>
      <c r="N36" s="9"/>
      <c r="O36" s="9"/>
      <c r="P36" s="9"/>
      <c r="Q36" s="9"/>
      <c r="R36" s="9"/>
      <c r="S36" s="9"/>
      <c r="T36" s="9"/>
      <c r="U36" s="9"/>
    </row>
    <row r="37" spans="1:21" s="8" customFormat="1" ht="39" customHeight="1">
      <c r="A37" s="40">
        <f>A36+1</f>
        <v>23</v>
      </c>
      <c r="B37" s="22" t="s">
        <v>263</v>
      </c>
      <c r="C37" s="1" t="s">
        <v>427</v>
      </c>
      <c r="D37" s="1" t="s">
        <v>272</v>
      </c>
      <c r="E37" s="34">
        <f>SUM(F37:I37)</f>
        <v>4</v>
      </c>
      <c r="F37" s="34"/>
      <c r="G37" s="161">
        <v>4</v>
      </c>
      <c r="H37" s="34"/>
      <c r="I37" s="34"/>
      <c r="J37" s="12"/>
      <c r="K37" s="141"/>
      <c r="L37" s="9"/>
      <c r="M37" s="89"/>
      <c r="N37" s="9"/>
      <c r="O37" s="9"/>
      <c r="P37" s="9"/>
      <c r="Q37" s="9"/>
      <c r="R37" s="9"/>
      <c r="S37" s="9"/>
      <c r="T37" s="9"/>
      <c r="U37" s="9"/>
    </row>
    <row r="38" spans="1:21" s="8" customFormat="1" ht="78.75" customHeight="1">
      <c r="A38" s="40">
        <f>A37+1</f>
        <v>24</v>
      </c>
      <c r="B38" s="3" t="s">
        <v>112</v>
      </c>
      <c r="C38" s="1" t="s">
        <v>196</v>
      </c>
      <c r="D38" s="1" t="s">
        <v>300</v>
      </c>
      <c r="E38" s="38">
        <f>SUM(F38:H38)</f>
        <v>4.39</v>
      </c>
      <c r="F38" s="38">
        <v>4.39</v>
      </c>
      <c r="G38" s="38"/>
      <c r="H38" s="38"/>
      <c r="I38" s="100">
        <v>0</v>
      </c>
      <c r="J38" s="12"/>
      <c r="K38" s="141"/>
      <c r="L38" s="9"/>
      <c r="M38" s="89"/>
      <c r="N38" s="9"/>
      <c r="O38" s="9"/>
      <c r="P38" s="9"/>
      <c r="Q38" s="9"/>
      <c r="R38" s="9"/>
      <c r="S38" s="9"/>
      <c r="T38" s="9"/>
      <c r="U38" s="9"/>
    </row>
    <row r="39" spans="1:18" s="77" customFormat="1" ht="28.5" customHeight="1">
      <c r="A39" s="178" t="s">
        <v>151</v>
      </c>
      <c r="B39" s="368" t="s">
        <v>275</v>
      </c>
      <c r="C39" s="368"/>
      <c r="D39" s="56"/>
      <c r="E39" s="199">
        <f>E40</f>
        <v>15</v>
      </c>
      <c r="F39" s="199">
        <f>F40</f>
        <v>9.3</v>
      </c>
      <c r="G39" s="199">
        <f>G40</f>
        <v>0</v>
      </c>
      <c r="H39" s="199">
        <f>H40</f>
        <v>0</v>
      </c>
      <c r="I39" s="199">
        <f>I40</f>
        <v>5.7</v>
      </c>
      <c r="J39" s="208"/>
      <c r="K39" s="76"/>
      <c r="L39" s="76"/>
      <c r="M39" s="76"/>
      <c r="N39" s="76"/>
      <c r="O39" s="76"/>
      <c r="P39" s="76"/>
      <c r="Q39" s="76"/>
      <c r="R39" s="76"/>
    </row>
    <row r="40" spans="1:19" ht="45" customHeight="1">
      <c r="A40" s="39">
        <f>A38+1</f>
        <v>25</v>
      </c>
      <c r="B40" s="41" t="s">
        <v>276</v>
      </c>
      <c r="C40" s="1" t="s">
        <v>65</v>
      </c>
      <c r="D40" s="1" t="s">
        <v>278</v>
      </c>
      <c r="E40" s="42">
        <f>SUM(F40:I40)</f>
        <v>15</v>
      </c>
      <c r="F40" s="48">
        <v>9.3</v>
      </c>
      <c r="G40" s="48"/>
      <c r="H40" s="146"/>
      <c r="I40" s="42">
        <v>5.7</v>
      </c>
      <c r="J40" s="10"/>
      <c r="K40" s="141"/>
      <c r="L40" s="2"/>
      <c r="M40" s="2"/>
      <c r="N40" s="2"/>
      <c r="O40" s="2"/>
      <c r="P40" s="2"/>
      <c r="Q40" s="2"/>
      <c r="R40" s="2"/>
      <c r="S40" s="2"/>
    </row>
    <row r="41" spans="1:19" s="228" customFormat="1" ht="33.75" customHeight="1">
      <c r="A41" s="179"/>
      <c r="B41" s="379" t="s">
        <v>190</v>
      </c>
      <c r="C41" s="379"/>
      <c r="D41" s="223"/>
      <c r="E41" s="224">
        <f>E39+E33+E26+E16+E9+E7+E24+E21</f>
        <v>720.8100000000001</v>
      </c>
      <c r="F41" s="224">
        <f>F39+F33+F26+F16+F9+F7+F24+F21</f>
        <v>51.08</v>
      </c>
      <c r="G41" s="224">
        <f>G39+G33+G26+G16+G9+G7+G24+G21</f>
        <v>28.990000000000002</v>
      </c>
      <c r="H41" s="224">
        <f>H39+H33+H26+H16+H9+H7+H24+H21</f>
        <v>0.07</v>
      </c>
      <c r="I41" s="224">
        <f>I39+I33+I26+I16+I9+I7+I24+I21</f>
        <v>640.67</v>
      </c>
      <c r="J41" s="225"/>
      <c r="K41" s="226"/>
      <c r="L41" s="227"/>
      <c r="M41" s="227"/>
      <c r="N41" s="227"/>
      <c r="O41" s="227"/>
      <c r="P41" s="227"/>
      <c r="Q41" s="227"/>
      <c r="R41" s="227"/>
      <c r="S41" s="227"/>
    </row>
    <row r="43" ht="15.75">
      <c r="A43" s="159"/>
    </row>
    <row r="44" spans="1:2" ht="30" customHeight="1">
      <c r="A44" s="92" t="s">
        <v>51</v>
      </c>
      <c r="B44" s="90" t="s">
        <v>181</v>
      </c>
    </row>
    <row r="45" ht="15.75">
      <c r="B45" s="15" t="s">
        <v>52</v>
      </c>
    </row>
  </sheetData>
  <sheetProtection/>
  <mergeCells count="30">
    <mergeCell ref="H13:H14"/>
    <mergeCell ref="F5:F6"/>
    <mergeCell ref="B9:C9"/>
    <mergeCell ref="B39:C39"/>
    <mergeCell ref="B26:C26"/>
    <mergeCell ref="B7:C7"/>
    <mergeCell ref="B33:C33"/>
    <mergeCell ref="B16:C16"/>
    <mergeCell ref="B21:C21"/>
    <mergeCell ref="B24:C24"/>
    <mergeCell ref="E4:E6"/>
    <mergeCell ref="F4:I4"/>
    <mergeCell ref="A3:I3"/>
    <mergeCell ref="I5:I6"/>
    <mergeCell ref="I13:I14"/>
    <mergeCell ref="B41:C41"/>
    <mergeCell ref="F13:F14"/>
    <mergeCell ref="G13:G14"/>
    <mergeCell ref="G5:G6"/>
    <mergeCell ref="H5:H6"/>
    <mergeCell ref="A13:A14"/>
    <mergeCell ref="B13:B14"/>
    <mergeCell ref="C13:C14"/>
    <mergeCell ref="E13:E14"/>
    <mergeCell ref="A1:B1"/>
    <mergeCell ref="A2:I2"/>
    <mergeCell ref="A4:A6"/>
    <mergeCell ref="B4:B6"/>
    <mergeCell ref="C4:C6"/>
    <mergeCell ref="D4:D6"/>
  </mergeCells>
  <printOptions/>
  <pageMargins left="0.41" right="0" top="0.41" bottom="0.54" header="0.196850393700787" footer="0.16"/>
  <pageSetup fitToHeight="0" horizontalDpi="600" verticalDpi="600" orientation="landscape" paperSize="9" scale="83" r:id="rId1"/>
  <headerFooter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113"/>
  <sheetViews>
    <sheetView view="pageBreakPreview" zoomScale="90" zoomScaleNormal="90" zoomScaleSheetLayoutView="9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0" sqref="B80"/>
    </sheetView>
  </sheetViews>
  <sheetFormatPr defaultColWidth="9.00390625" defaultRowHeight="15.75"/>
  <cols>
    <col min="1" max="1" width="7.875" style="11" customWidth="1"/>
    <col min="2" max="2" width="55.875" style="8" customWidth="1"/>
    <col min="3" max="3" width="41.75390625" style="5" customWidth="1"/>
    <col min="4" max="4" width="26.375" style="8" customWidth="1"/>
    <col min="5" max="5" width="17.00390625" style="17" customWidth="1"/>
    <col min="6" max="6" width="26.25390625" style="8" customWidth="1"/>
    <col min="7" max="16384" width="9.00390625" style="8" customWidth="1"/>
  </cols>
  <sheetData>
    <row r="1" spans="1:2" ht="23.25" customHeight="1">
      <c r="A1" s="382" t="s">
        <v>30</v>
      </c>
      <c r="B1" s="382"/>
    </row>
    <row r="2" spans="1:5" s="338" customFormat="1" ht="38.25" customHeight="1">
      <c r="A2" s="383" t="s">
        <v>32</v>
      </c>
      <c r="B2" s="383"/>
      <c r="C2" s="383"/>
      <c r="D2" s="383"/>
      <c r="E2" s="383"/>
    </row>
    <row r="3" spans="1:5" s="338" customFormat="1" ht="32.25" customHeight="1">
      <c r="A3" s="384" t="s">
        <v>575</v>
      </c>
      <c r="B3" s="384"/>
      <c r="C3" s="384"/>
      <c r="D3" s="384"/>
      <c r="E3" s="384"/>
    </row>
    <row r="4" spans="1:5" s="7" customFormat="1" ht="37.5" customHeight="1">
      <c r="A4" s="20" t="s">
        <v>165</v>
      </c>
      <c r="B4" s="21" t="s">
        <v>166</v>
      </c>
      <c r="C4" s="21" t="s">
        <v>167</v>
      </c>
      <c r="D4" s="19" t="s">
        <v>168</v>
      </c>
      <c r="E4" s="26" t="s">
        <v>169</v>
      </c>
    </row>
    <row r="5" spans="1:9" ht="28.5" customHeight="1">
      <c r="A5" s="20" t="s">
        <v>144</v>
      </c>
      <c r="B5" s="385" t="s">
        <v>191</v>
      </c>
      <c r="C5" s="385"/>
      <c r="D5" s="19"/>
      <c r="E5" s="26">
        <f>SUM(E6:E11)</f>
        <v>34.760000000000005</v>
      </c>
      <c r="F5" s="7"/>
      <c r="G5" s="7"/>
      <c r="H5" s="7"/>
      <c r="I5" s="7"/>
    </row>
    <row r="6" spans="1:9" ht="28.5" customHeight="1">
      <c r="A6" s="97">
        <v>1</v>
      </c>
      <c r="B6" s="98" t="s">
        <v>183</v>
      </c>
      <c r="C6" s="4" t="s">
        <v>187</v>
      </c>
      <c r="D6" s="4" t="s">
        <v>308</v>
      </c>
      <c r="E6" s="23">
        <v>5</v>
      </c>
      <c r="F6" s="2"/>
      <c r="G6" s="2"/>
      <c r="H6" s="2"/>
      <c r="I6" s="2"/>
    </row>
    <row r="7" spans="1:9" ht="41.25" customHeight="1">
      <c r="A7" s="97">
        <v>2</v>
      </c>
      <c r="B7" s="3" t="s">
        <v>186</v>
      </c>
      <c r="C7" s="4" t="s">
        <v>187</v>
      </c>
      <c r="D7" s="1" t="s">
        <v>311</v>
      </c>
      <c r="E7" s="96">
        <v>7.37</v>
      </c>
      <c r="F7" s="2"/>
      <c r="G7" s="2"/>
      <c r="H7" s="2"/>
      <c r="I7" s="2"/>
    </row>
    <row r="8" spans="1:9" ht="32.25" customHeight="1">
      <c r="A8" s="97">
        <v>3</v>
      </c>
      <c r="B8" s="98" t="s">
        <v>184</v>
      </c>
      <c r="C8" s="4" t="s">
        <v>187</v>
      </c>
      <c r="D8" s="4" t="s">
        <v>309</v>
      </c>
      <c r="E8" s="23">
        <v>1.54</v>
      </c>
      <c r="F8" s="2"/>
      <c r="G8" s="2"/>
      <c r="H8" s="2"/>
      <c r="I8" s="2"/>
    </row>
    <row r="9" spans="1:9" ht="29.25" customHeight="1">
      <c r="A9" s="97">
        <v>4</v>
      </c>
      <c r="B9" s="98" t="s">
        <v>39</v>
      </c>
      <c r="C9" s="4" t="s">
        <v>82</v>
      </c>
      <c r="D9" s="4" t="s">
        <v>310</v>
      </c>
      <c r="E9" s="23">
        <v>10.44</v>
      </c>
      <c r="F9" s="2"/>
      <c r="G9" s="2"/>
      <c r="H9" s="2"/>
      <c r="I9" s="2"/>
    </row>
    <row r="10" spans="1:9" ht="33.75" customHeight="1">
      <c r="A10" s="97">
        <v>5</v>
      </c>
      <c r="B10" s="98" t="s">
        <v>180</v>
      </c>
      <c r="C10" s="1" t="s">
        <v>185</v>
      </c>
      <c r="D10" s="4" t="s">
        <v>312</v>
      </c>
      <c r="E10" s="23">
        <v>10.16</v>
      </c>
      <c r="F10" s="2"/>
      <c r="G10" s="2"/>
      <c r="H10" s="2"/>
      <c r="I10" s="2"/>
    </row>
    <row r="11" spans="1:9" s="7" customFormat="1" ht="33" customHeight="1">
      <c r="A11" s="97">
        <v>6</v>
      </c>
      <c r="B11" s="32" t="s">
        <v>188</v>
      </c>
      <c r="C11" s="1" t="s">
        <v>187</v>
      </c>
      <c r="D11" s="33" t="s">
        <v>281</v>
      </c>
      <c r="E11" s="23">
        <v>0.25</v>
      </c>
      <c r="F11" s="2"/>
      <c r="G11" s="2"/>
      <c r="H11" s="2"/>
      <c r="I11" s="2"/>
    </row>
    <row r="12" spans="1:7" ht="22.5" customHeight="1">
      <c r="A12" s="184" t="s">
        <v>145</v>
      </c>
      <c r="B12" s="368" t="s">
        <v>192</v>
      </c>
      <c r="C12" s="368"/>
      <c r="D12" s="35"/>
      <c r="E12" s="202">
        <f>SUM(E13:E30)</f>
        <v>494.65</v>
      </c>
      <c r="G12" s="2"/>
    </row>
    <row r="13" spans="1:5" ht="22.5" customHeight="1">
      <c r="A13" s="1">
        <v>7</v>
      </c>
      <c r="B13" s="163" t="s">
        <v>314</v>
      </c>
      <c r="C13" s="1" t="s">
        <v>156</v>
      </c>
      <c r="D13" s="4" t="s">
        <v>315</v>
      </c>
      <c r="E13" s="229">
        <v>50</v>
      </c>
    </row>
    <row r="14" spans="1:5" ht="31.5">
      <c r="A14" s="1">
        <v>8</v>
      </c>
      <c r="B14" s="163" t="s">
        <v>339</v>
      </c>
      <c r="C14" s="1" t="s">
        <v>316</v>
      </c>
      <c r="D14" s="4" t="s">
        <v>206</v>
      </c>
      <c r="E14" s="129">
        <v>109.48</v>
      </c>
    </row>
    <row r="15" spans="1:5" ht="23.25" customHeight="1">
      <c r="A15" s="1">
        <v>9</v>
      </c>
      <c r="B15" s="163" t="s">
        <v>318</v>
      </c>
      <c r="C15" s="63" t="s">
        <v>317</v>
      </c>
      <c r="D15" s="4" t="s">
        <v>319</v>
      </c>
      <c r="E15" s="129">
        <v>5</v>
      </c>
    </row>
    <row r="16" spans="1:5" ht="23.25" customHeight="1">
      <c r="A16" s="1">
        <v>10</v>
      </c>
      <c r="B16" s="163" t="s">
        <v>321</v>
      </c>
      <c r="C16" s="63" t="s">
        <v>317</v>
      </c>
      <c r="D16" s="4" t="s">
        <v>204</v>
      </c>
      <c r="E16" s="129">
        <v>2.22</v>
      </c>
    </row>
    <row r="17" spans="1:5" ht="23.25" customHeight="1">
      <c r="A17" s="1">
        <v>11</v>
      </c>
      <c r="B17" s="163" t="s">
        <v>322</v>
      </c>
      <c r="C17" s="63" t="s">
        <v>317</v>
      </c>
      <c r="D17" s="4" t="s">
        <v>206</v>
      </c>
      <c r="E17" s="129">
        <v>5.5</v>
      </c>
    </row>
    <row r="18" spans="1:6" ht="23.25" customHeight="1">
      <c r="A18" s="1">
        <v>12</v>
      </c>
      <c r="B18" s="3" t="s">
        <v>132</v>
      </c>
      <c r="C18" s="4" t="s">
        <v>133</v>
      </c>
      <c r="D18" s="24" t="s">
        <v>203</v>
      </c>
      <c r="E18" s="129">
        <v>0.2</v>
      </c>
      <c r="F18" s="217"/>
    </row>
    <row r="19" spans="1:6" ht="23.25" customHeight="1">
      <c r="A19" s="1">
        <v>13</v>
      </c>
      <c r="B19" s="3" t="s">
        <v>320</v>
      </c>
      <c r="C19" s="43" t="s">
        <v>202</v>
      </c>
      <c r="D19" s="24" t="s">
        <v>42</v>
      </c>
      <c r="E19" s="96">
        <v>2</v>
      </c>
      <c r="F19" s="8" t="s">
        <v>38</v>
      </c>
    </row>
    <row r="20" spans="1:5" ht="23.25" customHeight="1">
      <c r="A20" s="1">
        <v>14</v>
      </c>
      <c r="B20" s="3" t="s">
        <v>334</v>
      </c>
      <c r="C20" s="164" t="s">
        <v>202</v>
      </c>
      <c r="D20" s="4" t="s">
        <v>197</v>
      </c>
      <c r="E20" s="129">
        <v>1</v>
      </c>
    </row>
    <row r="21" spans="1:5" ht="23.25" customHeight="1">
      <c r="A21" s="1">
        <v>15</v>
      </c>
      <c r="B21" s="3" t="s">
        <v>335</v>
      </c>
      <c r="C21" s="164" t="s">
        <v>202</v>
      </c>
      <c r="D21" s="4" t="s">
        <v>198</v>
      </c>
      <c r="E21" s="129">
        <v>10</v>
      </c>
    </row>
    <row r="22" spans="1:5" ht="23.25" customHeight="1">
      <c r="A22" s="1">
        <v>16</v>
      </c>
      <c r="B22" s="3" t="s">
        <v>24</v>
      </c>
      <c r="C22" s="164" t="s">
        <v>202</v>
      </c>
      <c r="D22" s="1" t="s">
        <v>313</v>
      </c>
      <c r="E22" s="129">
        <v>3</v>
      </c>
    </row>
    <row r="23" spans="1:5" ht="31.5" customHeight="1">
      <c r="A23" s="1">
        <v>17</v>
      </c>
      <c r="B23" s="3" t="s">
        <v>25</v>
      </c>
      <c r="C23" s="164" t="s">
        <v>202</v>
      </c>
      <c r="D23" s="1" t="s">
        <v>313</v>
      </c>
      <c r="E23" s="129">
        <v>1.5</v>
      </c>
    </row>
    <row r="24" spans="1:5" ht="15.75">
      <c r="A24" s="1">
        <v>18</v>
      </c>
      <c r="B24" s="3" t="s">
        <v>336</v>
      </c>
      <c r="C24" s="164" t="s">
        <v>202</v>
      </c>
      <c r="D24" s="4" t="s">
        <v>319</v>
      </c>
      <c r="E24" s="129">
        <v>5</v>
      </c>
    </row>
    <row r="25" spans="1:5" ht="30.75" customHeight="1">
      <c r="A25" s="1">
        <v>19</v>
      </c>
      <c r="B25" s="3" t="s">
        <v>26</v>
      </c>
      <c r="C25" s="164" t="s">
        <v>202</v>
      </c>
      <c r="D25" s="4" t="s">
        <v>204</v>
      </c>
      <c r="E25" s="129">
        <v>6.72</v>
      </c>
    </row>
    <row r="26" spans="1:5" ht="33" customHeight="1">
      <c r="A26" s="1">
        <v>20</v>
      </c>
      <c r="B26" s="3" t="s">
        <v>201</v>
      </c>
      <c r="C26" s="164" t="s">
        <v>202</v>
      </c>
      <c r="D26" s="24" t="s">
        <v>203</v>
      </c>
      <c r="E26" s="129">
        <v>2.2</v>
      </c>
    </row>
    <row r="27" spans="1:5" ht="31.5" customHeight="1">
      <c r="A27" s="1">
        <v>21</v>
      </c>
      <c r="B27" s="3" t="s">
        <v>337</v>
      </c>
      <c r="C27" s="164" t="s">
        <v>202</v>
      </c>
      <c r="D27" s="4" t="s">
        <v>205</v>
      </c>
      <c r="E27" s="129">
        <v>6.130000000000001</v>
      </c>
    </row>
    <row r="28" spans="1:5" ht="30.75" customHeight="1">
      <c r="A28" s="1">
        <v>22</v>
      </c>
      <c r="B28" s="3" t="s">
        <v>338</v>
      </c>
      <c r="C28" s="164" t="s">
        <v>202</v>
      </c>
      <c r="D28" s="4" t="s">
        <v>197</v>
      </c>
      <c r="E28" s="129">
        <v>2.5</v>
      </c>
    </row>
    <row r="29" spans="1:9" s="7" customFormat="1" ht="24.75" customHeight="1">
      <c r="A29" s="1">
        <v>23</v>
      </c>
      <c r="B29" s="3" t="s">
        <v>340</v>
      </c>
      <c r="C29" s="164" t="s">
        <v>202</v>
      </c>
      <c r="D29" s="4" t="s">
        <v>209</v>
      </c>
      <c r="E29" s="129">
        <v>0.2</v>
      </c>
      <c r="F29" s="8"/>
      <c r="G29" s="8"/>
      <c r="H29" s="8"/>
      <c r="I29" s="8"/>
    </row>
    <row r="30" spans="1:9" s="7" customFormat="1" ht="42.75" customHeight="1">
      <c r="A30" s="1">
        <v>24</v>
      </c>
      <c r="B30" s="127" t="s">
        <v>43</v>
      </c>
      <c r="C30" s="128" t="s">
        <v>329</v>
      </c>
      <c r="D30" s="81" t="s">
        <v>198</v>
      </c>
      <c r="E30" s="129">
        <v>282</v>
      </c>
      <c r="F30" s="79" t="s">
        <v>23</v>
      </c>
      <c r="G30" s="8"/>
      <c r="H30" s="8"/>
      <c r="I30" s="8"/>
    </row>
    <row r="31" spans="1:9" s="52" customFormat="1" ht="25.5" customHeight="1">
      <c r="A31" s="184" t="s">
        <v>146</v>
      </c>
      <c r="B31" s="368" t="s">
        <v>341</v>
      </c>
      <c r="C31" s="368"/>
      <c r="D31" s="35"/>
      <c r="E31" s="202">
        <f>SUM(E32:E33)</f>
        <v>4.78</v>
      </c>
      <c r="F31" s="7"/>
      <c r="G31" s="7"/>
      <c r="H31" s="7"/>
      <c r="I31" s="7"/>
    </row>
    <row r="32" spans="1:8" s="52" customFormat="1" ht="25.5" customHeight="1">
      <c r="A32" s="1">
        <v>25</v>
      </c>
      <c r="B32" s="3" t="s">
        <v>225</v>
      </c>
      <c r="C32" s="4" t="s">
        <v>343</v>
      </c>
      <c r="D32" s="1" t="s">
        <v>226</v>
      </c>
      <c r="E32" s="23">
        <v>4</v>
      </c>
      <c r="F32" s="99"/>
      <c r="G32" s="99"/>
      <c r="H32" s="99"/>
    </row>
    <row r="33" spans="1:9" s="7" customFormat="1" ht="39" customHeight="1">
      <c r="A33" s="1">
        <v>26</v>
      </c>
      <c r="B33" s="80" t="s">
        <v>214</v>
      </c>
      <c r="C33" s="79" t="s">
        <v>215</v>
      </c>
      <c r="D33" s="79" t="s">
        <v>216</v>
      </c>
      <c r="E33" s="79">
        <v>0.78</v>
      </c>
      <c r="F33" s="99"/>
      <c r="G33" s="52"/>
      <c r="H33" s="52"/>
      <c r="I33" s="52"/>
    </row>
    <row r="34" spans="1:9" ht="22.5" customHeight="1">
      <c r="A34" s="184" t="s">
        <v>147</v>
      </c>
      <c r="B34" s="368" t="s">
        <v>287</v>
      </c>
      <c r="C34" s="368"/>
      <c r="D34" s="35"/>
      <c r="E34" s="202">
        <f>SUM(E35:E55)</f>
        <v>168.385</v>
      </c>
      <c r="F34" s="7"/>
      <c r="G34" s="7"/>
      <c r="H34" s="7"/>
      <c r="I34" s="7"/>
    </row>
    <row r="35" spans="1:9" ht="29.25" customHeight="1">
      <c r="A35" s="40">
        <v>27</v>
      </c>
      <c r="B35" s="230" t="s">
        <v>347</v>
      </c>
      <c r="C35" s="231" t="s">
        <v>348</v>
      </c>
      <c r="D35" s="231" t="s">
        <v>373</v>
      </c>
      <c r="E35" s="95">
        <v>2.425</v>
      </c>
      <c r="F35" s="7"/>
      <c r="G35" s="7"/>
      <c r="H35" s="7"/>
      <c r="I35" s="7"/>
    </row>
    <row r="36" spans="1:9" ht="39" customHeight="1">
      <c r="A36" s="40">
        <v>28</v>
      </c>
      <c r="B36" s="230" t="s">
        <v>44</v>
      </c>
      <c r="C36" s="231" t="s">
        <v>348</v>
      </c>
      <c r="D36" s="231" t="s">
        <v>374</v>
      </c>
      <c r="E36" s="95">
        <v>15</v>
      </c>
      <c r="F36" s="7"/>
      <c r="G36" s="7"/>
      <c r="H36" s="7"/>
      <c r="I36" s="7"/>
    </row>
    <row r="37" spans="1:9" ht="45.75" customHeight="1">
      <c r="A37" s="40">
        <v>29</v>
      </c>
      <c r="B37" s="232" t="s">
        <v>349</v>
      </c>
      <c r="C37" s="231" t="s">
        <v>350</v>
      </c>
      <c r="D37" s="231" t="s">
        <v>374</v>
      </c>
      <c r="E37" s="95">
        <v>0.09</v>
      </c>
      <c r="F37" s="7"/>
      <c r="G37" s="7"/>
      <c r="H37" s="7"/>
      <c r="I37" s="7"/>
    </row>
    <row r="38" spans="1:9" ht="26.25" customHeight="1">
      <c r="A38" s="40">
        <v>30</v>
      </c>
      <c r="B38" s="233" t="s">
        <v>351</v>
      </c>
      <c r="C38" s="234" t="s">
        <v>381</v>
      </c>
      <c r="D38" s="234" t="s">
        <v>235</v>
      </c>
      <c r="E38" s="235">
        <v>3.5</v>
      </c>
      <c r="F38" s="7"/>
      <c r="G38" s="7"/>
      <c r="H38" s="7"/>
      <c r="I38" s="7"/>
    </row>
    <row r="39" spans="1:9" ht="30.75" customHeight="1">
      <c r="A39" s="40">
        <v>31</v>
      </c>
      <c r="B39" s="233" t="s">
        <v>351</v>
      </c>
      <c r="C39" s="234" t="s">
        <v>381</v>
      </c>
      <c r="D39" s="234" t="s">
        <v>288</v>
      </c>
      <c r="E39" s="235">
        <v>4</v>
      </c>
      <c r="F39" s="7"/>
      <c r="G39" s="7"/>
      <c r="H39" s="7"/>
      <c r="I39" s="7"/>
    </row>
    <row r="40" spans="1:5" ht="30.75" customHeight="1">
      <c r="A40" s="40">
        <v>32</v>
      </c>
      <c r="B40" s="233" t="s">
        <v>351</v>
      </c>
      <c r="C40" s="234" t="s">
        <v>381</v>
      </c>
      <c r="D40" s="234" t="s">
        <v>375</v>
      </c>
      <c r="E40" s="235">
        <v>4.5</v>
      </c>
    </row>
    <row r="41" spans="1:5" ht="40.5" customHeight="1">
      <c r="A41" s="40">
        <v>33</v>
      </c>
      <c r="B41" s="32" t="s">
        <v>352</v>
      </c>
      <c r="C41" s="231" t="s">
        <v>353</v>
      </c>
      <c r="D41" s="231" t="s">
        <v>236</v>
      </c>
      <c r="E41" s="96">
        <v>0.6</v>
      </c>
    </row>
    <row r="42" spans="1:5" ht="43.5" customHeight="1">
      <c r="A42" s="40">
        <v>34</v>
      </c>
      <c r="B42" s="236" t="s">
        <v>228</v>
      </c>
      <c r="C42" s="237" t="s">
        <v>229</v>
      </c>
      <c r="D42" s="238" t="s">
        <v>234</v>
      </c>
      <c r="E42" s="238">
        <v>18</v>
      </c>
    </row>
    <row r="43" spans="1:5" ht="39" customHeight="1">
      <c r="A43" s="40">
        <v>35</v>
      </c>
      <c r="B43" s="57" t="s">
        <v>355</v>
      </c>
      <c r="C43" s="95" t="s">
        <v>231</v>
      </c>
      <c r="D43" s="95" t="s">
        <v>235</v>
      </c>
      <c r="E43" s="235">
        <v>28.7</v>
      </c>
    </row>
    <row r="44" spans="1:5" ht="39.75" customHeight="1">
      <c r="A44" s="40">
        <v>36</v>
      </c>
      <c r="B44" s="205" t="s">
        <v>230</v>
      </c>
      <c r="C44" s="95" t="s">
        <v>231</v>
      </c>
      <c r="D44" s="239" t="s">
        <v>235</v>
      </c>
      <c r="E44" s="95">
        <v>26</v>
      </c>
    </row>
    <row r="45" spans="1:5" ht="32.25" customHeight="1">
      <c r="A45" s="40">
        <v>37</v>
      </c>
      <c r="B45" s="230" t="s">
        <v>356</v>
      </c>
      <c r="C45" s="234" t="s">
        <v>357</v>
      </c>
      <c r="D45" s="234" t="s">
        <v>236</v>
      </c>
      <c r="E45" s="235">
        <v>12.4</v>
      </c>
    </row>
    <row r="46" spans="1:5" ht="27" customHeight="1">
      <c r="A46" s="40">
        <v>38</v>
      </c>
      <c r="B46" s="206" t="s">
        <v>358</v>
      </c>
      <c r="C46" s="95" t="s">
        <v>284</v>
      </c>
      <c r="D46" s="95" t="s">
        <v>236</v>
      </c>
      <c r="E46" s="95">
        <v>6.02</v>
      </c>
    </row>
    <row r="47" spans="1:6" ht="30.75" customHeight="1">
      <c r="A47" s="40">
        <v>39</v>
      </c>
      <c r="B47" s="240" t="s">
        <v>359</v>
      </c>
      <c r="C47" s="241" t="s">
        <v>241</v>
      </c>
      <c r="D47" s="242" t="s">
        <v>378</v>
      </c>
      <c r="E47" s="243">
        <v>0.39</v>
      </c>
      <c r="F47" s="7"/>
    </row>
    <row r="48" spans="1:6" ht="30.75" customHeight="1">
      <c r="A48" s="40">
        <v>40</v>
      </c>
      <c r="B48" s="57" t="s">
        <v>360</v>
      </c>
      <c r="C48" s="244" t="s">
        <v>361</v>
      </c>
      <c r="D48" s="244" t="s">
        <v>288</v>
      </c>
      <c r="E48" s="235">
        <v>0.83</v>
      </c>
      <c r="F48" s="7"/>
    </row>
    <row r="49" spans="1:5" ht="30.75" customHeight="1">
      <c r="A49" s="40">
        <v>41</v>
      </c>
      <c r="B49" s="245" t="s">
        <v>79</v>
      </c>
      <c r="C49" s="246" t="s">
        <v>80</v>
      </c>
      <c r="D49" s="247" t="s">
        <v>81</v>
      </c>
      <c r="E49" s="243">
        <v>7.08</v>
      </c>
    </row>
    <row r="50" spans="1:5" ht="21.75" customHeight="1">
      <c r="A50" s="40">
        <v>42</v>
      </c>
      <c r="B50" s="206" t="s">
        <v>362</v>
      </c>
      <c r="C50" s="95" t="s">
        <v>363</v>
      </c>
      <c r="D50" s="239" t="s">
        <v>379</v>
      </c>
      <c r="E50" s="95">
        <v>14.64</v>
      </c>
    </row>
    <row r="51" spans="1:5" ht="31.5" customHeight="1">
      <c r="A51" s="40">
        <v>43</v>
      </c>
      <c r="B51" s="163" t="s">
        <v>364</v>
      </c>
      <c r="C51" s="33" t="s">
        <v>354</v>
      </c>
      <c r="D51" s="248" t="s">
        <v>288</v>
      </c>
      <c r="E51" s="96">
        <v>13.6</v>
      </c>
    </row>
    <row r="52" spans="1:7" s="7" customFormat="1" ht="38.25" customHeight="1">
      <c r="A52" s="40">
        <v>44</v>
      </c>
      <c r="B52" s="249" t="s">
        <v>366</v>
      </c>
      <c r="C52" s="95" t="s">
        <v>367</v>
      </c>
      <c r="D52" s="239" t="s">
        <v>373</v>
      </c>
      <c r="E52" s="95">
        <v>0.35</v>
      </c>
      <c r="F52" s="8"/>
      <c r="G52" s="8"/>
    </row>
    <row r="53" spans="1:5" ht="39" customHeight="1">
      <c r="A53" s="40">
        <v>45</v>
      </c>
      <c r="B53" s="250" t="s">
        <v>368</v>
      </c>
      <c r="C53" s="95" t="s">
        <v>382</v>
      </c>
      <c r="D53" s="95" t="s">
        <v>373</v>
      </c>
      <c r="E53" s="95">
        <v>0.5</v>
      </c>
    </row>
    <row r="54" spans="1:5" ht="33" customHeight="1">
      <c r="A54" s="40">
        <v>46</v>
      </c>
      <c r="B54" s="251" t="s">
        <v>369</v>
      </c>
      <c r="C54" s="242" t="s">
        <v>370</v>
      </c>
      <c r="D54" s="246" t="s">
        <v>236</v>
      </c>
      <c r="E54" s="243">
        <v>9.63</v>
      </c>
    </row>
    <row r="55" spans="1:5" ht="25.5" customHeight="1">
      <c r="A55" s="40">
        <v>47</v>
      </c>
      <c r="B55" s="251" t="s">
        <v>371</v>
      </c>
      <c r="C55" s="242" t="s">
        <v>371</v>
      </c>
      <c r="D55" s="242" t="s">
        <v>235</v>
      </c>
      <c r="E55" s="243">
        <v>0.13</v>
      </c>
    </row>
    <row r="56" spans="1:6" ht="26.25" customHeight="1">
      <c r="A56" s="184" t="s">
        <v>148</v>
      </c>
      <c r="B56" s="368" t="s">
        <v>237</v>
      </c>
      <c r="C56" s="368"/>
      <c r="D56" s="35"/>
      <c r="E56" s="202">
        <f>SUM(E57:E62)</f>
        <v>83.5</v>
      </c>
      <c r="F56" s="7"/>
    </row>
    <row r="57" spans="1:6" s="7" customFormat="1" ht="56.25" customHeight="1">
      <c r="A57" s="97">
        <v>48</v>
      </c>
      <c r="B57" s="3" t="s">
        <v>383</v>
      </c>
      <c r="C57" s="38" t="s">
        <v>384</v>
      </c>
      <c r="D57" s="1" t="s">
        <v>388</v>
      </c>
      <c r="E57" s="23">
        <v>23.73</v>
      </c>
      <c r="F57" s="8"/>
    </row>
    <row r="58" spans="1:5" ht="24.75" customHeight="1">
      <c r="A58" s="97">
        <v>49</v>
      </c>
      <c r="B58" s="252" t="s">
        <v>385</v>
      </c>
      <c r="C58" s="58" t="s">
        <v>386</v>
      </c>
      <c r="D58" s="134" t="s">
        <v>389</v>
      </c>
      <c r="E58" s="95">
        <v>17.64</v>
      </c>
    </row>
    <row r="59" spans="1:6" s="338" customFormat="1" ht="32.25" customHeight="1">
      <c r="A59" s="97">
        <v>50</v>
      </c>
      <c r="B59" s="253" t="s">
        <v>134</v>
      </c>
      <c r="C59" s="254" t="s">
        <v>135</v>
      </c>
      <c r="D59" s="255" t="s">
        <v>136</v>
      </c>
      <c r="E59" s="339">
        <v>0.01</v>
      </c>
      <c r="F59" s="324"/>
    </row>
    <row r="60" spans="1:6" s="338" customFormat="1" ht="25.5" customHeight="1">
      <c r="A60" s="340">
        <v>51</v>
      </c>
      <c r="B60" s="256" t="s">
        <v>137</v>
      </c>
      <c r="C60" s="257" t="s">
        <v>502</v>
      </c>
      <c r="D60" s="258" t="s">
        <v>138</v>
      </c>
      <c r="E60" s="259">
        <v>0.04</v>
      </c>
      <c r="F60" s="324"/>
    </row>
    <row r="61" spans="1:5" s="338" customFormat="1" ht="32.25" customHeight="1">
      <c r="A61" s="340">
        <v>52</v>
      </c>
      <c r="B61" s="341" t="s">
        <v>79</v>
      </c>
      <c r="C61" s="342" t="s">
        <v>80</v>
      </c>
      <c r="D61" s="284" t="s">
        <v>388</v>
      </c>
      <c r="E61" s="339">
        <v>7.08</v>
      </c>
    </row>
    <row r="62" spans="1:5" s="338" customFormat="1" ht="51" customHeight="1">
      <c r="A62" s="340">
        <v>53</v>
      </c>
      <c r="B62" s="332" t="s">
        <v>240</v>
      </c>
      <c r="C62" s="343" t="s">
        <v>387</v>
      </c>
      <c r="D62" s="327" t="s">
        <v>392</v>
      </c>
      <c r="E62" s="339">
        <v>35</v>
      </c>
    </row>
    <row r="63" spans="1:5" ht="20.25" customHeight="1">
      <c r="A63" s="184" t="s">
        <v>149</v>
      </c>
      <c r="B63" s="368" t="s">
        <v>244</v>
      </c>
      <c r="C63" s="368"/>
      <c r="D63" s="35"/>
      <c r="E63" s="202">
        <f>SUM(E64:E71)</f>
        <v>49.23</v>
      </c>
    </row>
    <row r="64" spans="1:5" ht="38.25" customHeight="1">
      <c r="A64" s="97">
        <v>54</v>
      </c>
      <c r="B64" s="22" t="s">
        <v>394</v>
      </c>
      <c r="C64" s="1" t="s">
        <v>395</v>
      </c>
      <c r="D64" s="1" t="s">
        <v>396</v>
      </c>
      <c r="E64" s="23">
        <v>5.88</v>
      </c>
    </row>
    <row r="65" spans="1:5" ht="33" customHeight="1">
      <c r="A65" s="97">
        <v>55</v>
      </c>
      <c r="B65" s="3" t="s">
        <v>397</v>
      </c>
      <c r="C65" s="1" t="s">
        <v>395</v>
      </c>
      <c r="D65" s="1" t="s">
        <v>398</v>
      </c>
      <c r="E65" s="23">
        <v>20.4</v>
      </c>
    </row>
    <row r="66" spans="1:5" ht="36.75" customHeight="1">
      <c r="A66" s="97">
        <v>56</v>
      </c>
      <c r="B66" s="22" t="s">
        <v>399</v>
      </c>
      <c r="C66" s="1" t="s">
        <v>395</v>
      </c>
      <c r="D66" s="1" t="s">
        <v>253</v>
      </c>
      <c r="E66" s="23">
        <v>0.38</v>
      </c>
    </row>
    <row r="67" spans="1:5" ht="31.5" customHeight="1">
      <c r="A67" s="97">
        <v>57</v>
      </c>
      <c r="B67" s="3" t="s">
        <v>401</v>
      </c>
      <c r="C67" s="4" t="s">
        <v>408</v>
      </c>
      <c r="D67" s="134" t="s">
        <v>163</v>
      </c>
      <c r="E67" s="95">
        <v>9</v>
      </c>
    </row>
    <row r="68" spans="1:7" s="7" customFormat="1" ht="29.25" customHeight="1">
      <c r="A68" s="97">
        <v>58</v>
      </c>
      <c r="B68" s="163" t="s">
        <v>245</v>
      </c>
      <c r="C68" s="1" t="s">
        <v>395</v>
      </c>
      <c r="D68" s="33" t="s">
        <v>252</v>
      </c>
      <c r="E68" s="23">
        <v>5.88</v>
      </c>
      <c r="G68" s="8"/>
    </row>
    <row r="69" spans="1:6" s="2" customFormat="1" ht="30" customHeight="1">
      <c r="A69" s="97">
        <v>59</v>
      </c>
      <c r="B69" s="3" t="s">
        <v>402</v>
      </c>
      <c r="C69" s="1" t="s">
        <v>45</v>
      </c>
      <c r="D69" s="1" t="s">
        <v>396</v>
      </c>
      <c r="E69" s="23">
        <v>0.33</v>
      </c>
      <c r="F69" s="8"/>
    </row>
    <row r="70" spans="1:7" s="2" customFormat="1" ht="30" customHeight="1">
      <c r="A70" s="97">
        <v>60</v>
      </c>
      <c r="B70" s="163" t="s">
        <v>403</v>
      </c>
      <c r="C70" s="1" t="s">
        <v>395</v>
      </c>
      <c r="D70" s="33" t="s">
        <v>406</v>
      </c>
      <c r="E70" s="23">
        <v>0.87</v>
      </c>
      <c r="F70" s="8"/>
      <c r="G70" s="8"/>
    </row>
    <row r="71" spans="1:7" s="2" customFormat="1" ht="35.25" customHeight="1">
      <c r="A71" s="97">
        <v>61</v>
      </c>
      <c r="B71" s="163" t="s">
        <v>404</v>
      </c>
      <c r="C71" s="1" t="s">
        <v>395</v>
      </c>
      <c r="D71" s="33" t="s">
        <v>407</v>
      </c>
      <c r="E71" s="23">
        <v>6.49</v>
      </c>
      <c r="F71" s="8"/>
      <c r="G71" s="8"/>
    </row>
    <row r="72" spans="1:5" s="2" customFormat="1" ht="21.75" customHeight="1">
      <c r="A72" s="184" t="s">
        <v>150</v>
      </c>
      <c r="B72" s="368" t="s">
        <v>256</v>
      </c>
      <c r="C72" s="368"/>
      <c r="D72" s="35"/>
      <c r="E72" s="202">
        <f>SUM(E73:E76)</f>
        <v>48.65</v>
      </c>
    </row>
    <row r="73" spans="1:6" s="331" customFormat="1" ht="36" customHeight="1">
      <c r="A73" s="4">
        <v>62</v>
      </c>
      <c r="B73" s="260" t="s">
        <v>409</v>
      </c>
      <c r="C73" s="63" t="s">
        <v>410</v>
      </c>
      <c r="D73" s="63" t="s">
        <v>411</v>
      </c>
      <c r="E73" s="23">
        <v>20</v>
      </c>
      <c r="F73" s="338"/>
    </row>
    <row r="74" spans="1:6" s="331" customFormat="1" ht="23.25" customHeight="1">
      <c r="A74" s="287">
        <v>63</v>
      </c>
      <c r="B74" s="344" t="s">
        <v>116</v>
      </c>
      <c r="C74" s="345" t="s">
        <v>412</v>
      </c>
      <c r="D74" s="345" t="s">
        <v>419</v>
      </c>
      <c r="E74" s="339">
        <v>13.6</v>
      </c>
      <c r="F74" s="338"/>
    </row>
    <row r="75" spans="1:5" s="338" customFormat="1" ht="41.25" customHeight="1">
      <c r="A75" s="287">
        <v>64</v>
      </c>
      <c r="B75" s="332" t="s">
        <v>417</v>
      </c>
      <c r="C75" s="285" t="s">
        <v>418</v>
      </c>
      <c r="D75" s="346" t="s">
        <v>416</v>
      </c>
      <c r="E75" s="317">
        <v>10</v>
      </c>
    </row>
    <row r="76" spans="1:5" s="338" customFormat="1" ht="33" customHeight="1">
      <c r="A76" s="287">
        <v>65</v>
      </c>
      <c r="B76" s="286" t="s">
        <v>115</v>
      </c>
      <c r="C76" s="345" t="s">
        <v>257</v>
      </c>
      <c r="D76" s="345" t="s">
        <v>258</v>
      </c>
      <c r="E76" s="339">
        <v>5.05</v>
      </c>
    </row>
    <row r="77" spans="1:5" ht="21.75" customHeight="1">
      <c r="A77" s="184" t="s">
        <v>151</v>
      </c>
      <c r="B77" s="368" t="s">
        <v>261</v>
      </c>
      <c r="C77" s="368"/>
      <c r="D77" s="35"/>
      <c r="E77" s="202">
        <f>SUM(E78:E86)</f>
        <v>61.72</v>
      </c>
    </row>
    <row r="78" spans="1:5" s="338" customFormat="1" ht="32.25" customHeight="1">
      <c r="A78" s="1">
        <v>66</v>
      </c>
      <c r="B78" s="3" t="s">
        <v>420</v>
      </c>
      <c r="C78" s="1" t="s">
        <v>270</v>
      </c>
      <c r="D78" s="1" t="s">
        <v>428</v>
      </c>
      <c r="E78" s="23">
        <v>4.5</v>
      </c>
    </row>
    <row r="79" spans="1:5" s="338" customFormat="1" ht="27" customHeight="1">
      <c r="A79" s="347">
        <v>67</v>
      </c>
      <c r="B79" s="286" t="s">
        <v>264</v>
      </c>
      <c r="C79" s="288" t="s">
        <v>265</v>
      </c>
      <c r="D79" s="288" t="s">
        <v>272</v>
      </c>
      <c r="E79" s="339">
        <v>6.67</v>
      </c>
    </row>
    <row r="80" spans="1:7" s="111" customFormat="1" ht="34.5" customHeight="1">
      <c r="A80" s="288">
        <v>68</v>
      </c>
      <c r="B80" s="286" t="s">
        <v>421</v>
      </c>
      <c r="C80" s="288" t="s">
        <v>426</v>
      </c>
      <c r="D80" s="288" t="s">
        <v>274</v>
      </c>
      <c r="E80" s="317">
        <v>0.3</v>
      </c>
      <c r="G80" s="338"/>
    </row>
    <row r="81" spans="1:7" s="111" customFormat="1" ht="24" customHeight="1">
      <c r="A81" s="347">
        <v>69</v>
      </c>
      <c r="B81" s="332" t="s">
        <v>266</v>
      </c>
      <c r="C81" s="288" t="s">
        <v>265</v>
      </c>
      <c r="D81" s="288" t="s">
        <v>429</v>
      </c>
      <c r="E81" s="348">
        <v>1.2</v>
      </c>
      <c r="G81" s="338"/>
    </row>
    <row r="82" spans="1:7" s="111" customFormat="1" ht="34.5" customHeight="1">
      <c r="A82" s="288">
        <v>70</v>
      </c>
      <c r="B82" s="332" t="s">
        <v>267</v>
      </c>
      <c r="C82" s="288" t="s">
        <v>265</v>
      </c>
      <c r="D82" s="288" t="s">
        <v>429</v>
      </c>
      <c r="E82" s="318">
        <v>1.8</v>
      </c>
      <c r="G82" s="338"/>
    </row>
    <row r="83" spans="1:7" s="7" customFormat="1" ht="22.5" customHeight="1">
      <c r="A83" s="347">
        <v>71</v>
      </c>
      <c r="B83" s="332" t="s">
        <v>422</v>
      </c>
      <c r="C83" s="288" t="s">
        <v>265</v>
      </c>
      <c r="D83" s="288" t="s">
        <v>274</v>
      </c>
      <c r="E83" s="348">
        <v>0.95</v>
      </c>
      <c r="G83" s="8"/>
    </row>
    <row r="84" spans="1:5" ht="42" customHeight="1">
      <c r="A84" s="1">
        <v>72</v>
      </c>
      <c r="B84" s="3" t="s">
        <v>423</v>
      </c>
      <c r="C84" s="1" t="s">
        <v>255</v>
      </c>
      <c r="D84" s="1" t="s">
        <v>430</v>
      </c>
      <c r="E84" s="95">
        <v>0.3</v>
      </c>
    </row>
    <row r="85" spans="1:5" s="338" customFormat="1" ht="35.25" customHeight="1">
      <c r="A85" s="40">
        <v>73</v>
      </c>
      <c r="B85" s="3" t="s">
        <v>424</v>
      </c>
      <c r="C85" s="1" t="s">
        <v>432</v>
      </c>
      <c r="D85" s="1" t="s">
        <v>430</v>
      </c>
      <c r="E85" s="95">
        <v>24</v>
      </c>
    </row>
    <row r="86" spans="1:5" s="338" customFormat="1" ht="27.75" customHeight="1">
      <c r="A86" s="288">
        <v>74</v>
      </c>
      <c r="B86" s="286" t="s">
        <v>433</v>
      </c>
      <c r="C86" s="288" t="s">
        <v>425</v>
      </c>
      <c r="D86" s="288" t="s">
        <v>431</v>
      </c>
      <c r="E86" s="317">
        <v>22</v>
      </c>
    </row>
    <row r="87" spans="1:5" ht="21" customHeight="1">
      <c r="A87" s="184" t="s">
        <v>152</v>
      </c>
      <c r="B87" s="368" t="s">
        <v>275</v>
      </c>
      <c r="C87" s="368"/>
      <c r="D87" s="35"/>
      <c r="E87" s="202">
        <f>SUM(E88:E108)</f>
        <v>20.169999999999995</v>
      </c>
    </row>
    <row r="88" spans="1:5" ht="39.75" customHeight="1">
      <c r="A88" s="39">
        <v>75</v>
      </c>
      <c r="B88" s="3" t="s">
        <v>434</v>
      </c>
      <c r="C88" s="4" t="s">
        <v>277</v>
      </c>
      <c r="D88" s="1" t="s">
        <v>460</v>
      </c>
      <c r="E88" s="23">
        <v>0.4</v>
      </c>
    </row>
    <row r="89" spans="1:5" ht="40.5" customHeight="1">
      <c r="A89" s="39">
        <v>76</v>
      </c>
      <c r="B89" s="102" t="s">
        <v>435</v>
      </c>
      <c r="C89" s="4" t="s">
        <v>277</v>
      </c>
      <c r="D89" s="1" t="s">
        <v>461</v>
      </c>
      <c r="E89" s="23">
        <v>0.5</v>
      </c>
    </row>
    <row r="90" spans="1:5" ht="53.25" customHeight="1">
      <c r="A90" s="39">
        <v>77</v>
      </c>
      <c r="B90" s="103" t="s">
        <v>436</v>
      </c>
      <c r="C90" s="4" t="s">
        <v>277</v>
      </c>
      <c r="D90" s="1" t="s">
        <v>463</v>
      </c>
      <c r="E90" s="94">
        <v>1.3</v>
      </c>
    </row>
    <row r="91" spans="1:5" ht="32.25" customHeight="1">
      <c r="A91" s="39">
        <v>78</v>
      </c>
      <c r="B91" s="102" t="s">
        <v>437</v>
      </c>
      <c r="C91" s="1" t="s">
        <v>471</v>
      </c>
      <c r="D91" s="1" t="s">
        <v>461</v>
      </c>
      <c r="E91" s="23">
        <v>1</v>
      </c>
    </row>
    <row r="92" spans="1:5" ht="39" customHeight="1">
      <c r="A92" s="39">
        <v>79</v>
      </c>
      <c r="B92" s="3" t="s">
        <v>438</v>
      </c>
      <c r="C92" s="1" t="s">
        <v>471</v>
      </c>
      <c r="D92" s="1" t="s">
        <v>464</v>
      </c>
      <c r="E92" s="95">
        <v>0.13</v>
      </c>
    </row>
    <row r="93" spans="1:5" ht="37.5" customHeight="1">
      <c r="A93" s="39">
        <v>80</v>
      </c>
      <c r="B93" s="3" t="s">
        <v>439</v>
      </c>
      <c r="C93" s="1" t="s">
        <v>471</v>
      </c>
      <c r="D93" s="1" t="s">
        <v>465</v>
      </c>
      <c r="E93" s="95">
        <v>0.3</v>
      </c>
    </row>
    <row r="94" spans="1:5" ht="38.25" customHeight="1">
      <c r="A94" s="39">
        <v>81</v>
      </c>
      <c r="B94" s="3" t="s">
        <v>440</v>
      </c>
      <c r="C94" s="4" t="s">
        <v>277</v>
      </c>
      <c r="D94" s="1" t="s">
        <v>466</v>
      </c>
      <c r="E94" s="95">
        <v>8.2</v>
      </c>
    </row>
    <row r="95" spans="1:5" ht="31.5" customHeight="1">
      <c r="A95" s="39">
        <v>82</v>
      </c>
      <c r="B95" s="3" t="s">
        <v>441</v>
      </c>
      <c r="C95" s="4" t="s">
        <v>277</v>
      </c>
      <c r="D95" s="1" t="s">
        <v>467</v>
      </c>
      <c r="E95" s="95">
        <v>0.06</v>
      </c>
    </row>
    <row r="96" spans="1:5" ht="32.25" customHeight="1">
      <c r="A96" s="39">
        <v>83</v>
      </c>
      <c r="B96" s="3" t="s">
        <v>442</v>
      </c>
      <c r="C96" s="4" t="s">
        <v>277</v>
      </c>
      <c r="D96" s="1" t="s">
        <v>466</v>
      </c>
      <c r="E96" s="95">
        <v>0.5</v>
      </c>
    </row>
    <row r="97" spans="1:5" ht="26.25" customHeight="1">
      <c r="A97" s="39">
        <v>84</v>
      </c>
      <c r="B97" s="3" t="s">
        <v>443</v>
      </c>
      <c r="C97" s="1" t="s">
        <v>444</v>
      </c>
      <c r="D97" s="1" t="s">
        <v>467</v>
      </c>
      <c r="E97" s="95">
        <v>1</v>
      </c>
    </row>
    <row r="98" spans="1:5" ht="42.75" customHeight="1">
      <c r="A98" s="39">
        <v>85</v>
      </c>
      <c r="B98" s="3" t="s">
        <v>106</v>
      </c>
      <c r="C98" s="1" t="s">
        <v>471</v>
      </c>
      <c r="D98" s="1" t="s">
        <v>468</v>
      </c>
      <c r="E98" s="95">
        <v>2</v>
      </c>
    </row>
    <row r="99" spans="1:5" ht="24" customHeight="1">
      <c r="A99" s="39">
        <v>86</v>
      </c>
      <c r="B99" s="104" t="s">
        <v>445</v>
      </c>
      <c r="C99" s="4" t="s">
        <v>277</v>
      </c>
      <c r="D99" s="1" t="s">
        <v>460</v>
      </c>
      <c r="E99" s="95">
        <v>0.2</v>
      </c>
    </row>
    <row r="100" spans="1:5" ht="47.25" customHeight="1">
      <c r="A100" s="39">
        <v>87</v>
      </c>
      <c r="B100" s="32" t="s">
        <v>446</v>
      </c>
      <c r="C100" s="105" t="s">
        <v>447</v>
      </c>
      <c r="D100" s="4" t="s">
        <v>460</v>
      </c>
      <c r="E100" s="93">
        <v>0.5</v>
      </c>
    </row>
    <row r="101" spans="1:5" ht="27" customHeight="1">
      <c r="A101" s="39">
        <v>88</v>
      </c>
      <c r="B101" s="106" t="s">
        <v>448</v>
      </c>
      <c r="C101" s="105" t="s">
        <v>449</v>
      </c>
      <c r="D101" s="107" t="s">
        <v>469</v>
      </c>
      <c r="E101" s="55">
        <v>0.5</v>
      </c>
    </row>
    <row r="102" spans="1:5" ht="27" customHeight="1">
      <c r="A102" s="39">
        <v>89</v>
      </c>
      <c r="B102" s="108" t="s">
        <v>450</v>
      </c>
      <c r="C102" s="105" t="s">
        <v>451</v>
      </c>
      <c r="D102" s="107" t="s">
        <v>470</v>
      </c>
      <c r="E102" s="55">
        <v>0.25</v>
      </c>
    </row>
    <row r="103" spans="1:5" ht="27" customHeight="1">
      <c r="A103" s="39">
        <v>90</v>
      </c>
      <c r="B103" s="22" t="s">
        <v>452</v>
      </c>
      <c r="C103" s="1" t="s">
        <v>447</v>
      </c>
      <c r="D103" s="1" t="s">
        <v>467</v>
      </c>
      <c r="E103" s="96">
        <v>0.2</v>
      </c>
    </row>
    <row r="104" spans="1:5" ht="27" customHeight="1">
      <c r="A104" s="39">
        <v>91</v>
      </c>
      <c r="B104" s="109" t="s">
        <v>453</v>
      </c>
      <c r="C104" s="40" t="s">
        <v>454</v>
      </c>
      <c r="D104" s="97" t="s">
        <v>469</v>
      </c>
      <c r="E104" s="96">
        <v>0.4</v>
      </c>
    </row>
    <row r="105" spans="1:7" s="7" customFormat="1" ht="27" customHeight="1">
      <c r="A105" s="39">
        <v>92</v>
      </c>
      <c r="B105" s="32" t="s">
        <v>455</v>
      </c>
      <c r="C105" s="40" t="s">
        <v>447</v>
      </c>
      <c r="D105" s="110" t="s">
        <v>467</v>
      </c>
      <c r="E105" s="93">
        <v>1.5</v>
      </c>
      <c r="G105" s="8"/>
    </row>
    <row r="106" spans="1:5" ht="27" customHeight="1">
      <c r="A106" s="39">
        <v>93</v>
      </c>
      <c r="B106" s="108" t="s">
        <v>456</v>
      </c>
      <c r="C106" s="107" t="s">
        <v>457</v>
      </c>
      <c r="D106" s="107" t="s">
        <v>470</v>
      </c>
      <c r="E106" s="96">
        <v>0.25</v>
      </c>
    </row>
    <row r="107" spans="1:5" ht="27" customHeight="1">
      <c r="A107" s="39">
        <v>94</v>
      </c>
      <c r="B107" s="98" t="s">
        <v>458</v>
      </c>
      <c r="C107" s="4" t="s">
        <v>447</v>
      </c>
      <c r="D107" s="4" t="s">
        <v>467</v>
      </c>
      <c r="E107" s="93">
        <v>0.48</v>
      </c>
    </row>
    <row r="108" spans="1:5" ht="27" customHeight="1">
      <c r="A108" s="39">
        <v>95</v>
      </c>
      <c r="B108" s="106" t="s">
        <v>459</v>
      </c>
      <c r="C108" s="107" t="s">
        <v>449</v>
      </c>
      <c r="D108" s="107" t="s">
        <v>469</v>
      </c>
      <c r="E108" s="96">
        <v>0.5</v>
      </c>
    </row>
    <row r="109" spans="1:5" ht="27.75" customHeight="1">
      <c r="A109" s="181"/>
      <c r="B109" s="368" t="s">
        <v>190</v>
      </c>
      <c r="C109" s="368"/>
      <c r="D109" s="175"/>
      <c r="E109" s="202">
        <f>E87+E77+E72+E63+E56+E34+E31+E12+E5</f>
        <v>965.8449999999999</v>
      </c>
    </row>
    <row r="113" spans="1:5" ht="31.5">
      <c r="A113" s="11" t="s">
        <v>22</v>
      </c>
      <c r="B113" s="349" t="s">
        <v>328</v>
      </c>
      <c r="E113" s="17">
        <f>E109-683.85</f>
        <v>281.9949999999999</v>
      </c>
    </row>
  </sheetData>
  <sheetProtection/>
  <mergeCells count="13">
    <mergeCell ref="A1:B1"/>
    <mergeCell ref="A2:E2"/>
    <mergeCell ref="A3:E3"/>
    <mergeCell ref="B31:C31"/>
    <mergeCell ref="B34:C34"/>
    <mergeCell ref="B5:C5"/>
    <mergeCell ref="B12:C12"/>
    <mergeCell ref="B109:C109"/>
    <mergeCell ref="B56:C56"/>
    <mergeCell ref="B63:C63"/>
    <mergeCell ref="B72:C72"/>
    <mergeCell ref="B77:C77"/>
    <mergeCell ref="B87:C87"/>
  </mergeCells>
  <printOptions/>
  <pageMargins left="0.59" right="0.25" top="0.31496062992126" bottom="0.4" header="0.31496062992126" footer="0.19"/>
  <pageSetup fitToHeight="0" horizontalDpi="600" verticalDpi="600" orientation="landscape" paperSize="9" scale="83" r:id="rId1"/>
  <headerFooter differentOddEven="1" differentFirst="1">
    <oddFooter>&amp;Ctrang &amp;P</oddFooter>
    <evenFooter>&amp;Ctrang &amp;P</evenFooter>
    <firstFooter>&amp;Ctrang 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2"/>
  <sheetViews>
    <sheetView zoomScale="80" zoomScaleNormal="80" zoomScaleSheetLayoutView="55" workbookViewId="0" topLeftCell="A1">
      <selection activeCell="C14" sqref="C14"/>
    </sheetView>
  </sheetViews>
  <sheetFormatPr defaultColWidth="9.00390625" defaultRowHeight="15.75"/>
  <cols>
    <col min="1" max="1" width="5.125" style="11" customWidth="1"/>
    <col min="2" max="2" width="36.75390625" style="8" customWidth="1"/>
    <col min="3" max="3" width="23.625" style="5" customWidth="1"/>
    <col min="4" max="4" width="12.50390625" style="8" customWidth="1"/>
    <col min="5" max="5" width="11.375" style="17" customWidth="1"/>
    <col min="6" max="16384" width="9.00390625" style="8" customWidth="1"/>
  </cols>
  <sheetData>
    <row r="1" spans="1:2" ht="23.25" customHeight="1">
      <c r="A1" s="382" t="s">
        <v>29</v>
      </c>
      <c r="B1" s="382"/>
    </row>
    <row r="2" spans="1:5" s="338" customFormat="1" ht="52.5" customHeight="1">
      <c r="A2" s="383" t="s">
        <v>28</v>
      </c>
      <c r="B2" s="383"/>
      <c r="C2" s="383"/>
      <c r="D2" s="383"/>
      <c r="E2" s="383"/>
    </row>
    <row r="3" spans="1:5" s="338" customFormat="1" ht="27.75" customHeight="1">
      <c r="A3" s="384" t="s">
        <v>576</v>
      </c>
      <c r="B3" s="384"/>
      <c r="C3" s="384"/>
      <c r="D3" s="384"/>
      <c r="E3" s="384"/>
    </row>
    <row r="4" spans="1:5" s="7" customFormat="1" ht="47.25" customHeight="1">
      <c r="A4" s="20" t="s">
        <v>165</v>
      </c>
      <c r="B4" s="21" t="s">
        <v>166</v>
      </c>
      <c r="C4" s="21" t="s">
        <v>167</v>
      </c>
      <c r="D4" s="19" t="s">
        <v>168</v>
      </c>
      <c r="E4" s="26" t="s">
        <v>169</v>
      </c>
    </row>
    <row r="5" spans="1:5" s="7" customFormat="1" ht="25.5" customHeight="1">
      <c r="A5" s="20" t="s">
        <v>144</v>
      </c>
      <c r="B5" s="21" t="s">
        <v>191</v>
      </c>
      <c r="C5" s="21"/>
      <c r="D5" s="19"/>
      <c r="E5" s="26">
        <f>SUM(E6:E7)</f>
        <v>34.39</v>
      </c>
    </row>
    <row r="6" spans="1:5" ht="39" customHeight="1">
      <c r="A6" s="121">
        <v>1</v>
      </c>
      <c r="B6" s="122" t="s">
        <v>179</v>
      </c>
      <c r="C6" s="123" t="s">
        <v>473</v>
      </c>
      <c r="D6" s="124" t="s">
        <v>280</v>
      </c>
      <c r="E6" s="313">
        <v>22.09</v>
      </c>
    </row>
    <row r="7" spans="1:5" ht="48" customHeight="1">
      <c r="A7" s="121">
        <v>2</v>
      </c>
      <c r="B7" s="125" t="s">
        <v>189</v>
      </c>
      <c r="C7" s="79" t="s">
        <v>187</v>
      </c>
      <c r="D7" s="126" t="s">
        <v>281</v>
      </c>
      <c r="E7" s="83">
        <v>12.3</v>
      </c>
    </row>
    <row r="8" spans="1:5" s="7" customFormat="1" ht="29.25" customHeight="1">
      <c r="A8" s="182" t="s">
        <v>145</v>
      </c>
      <c r="B8" s="388" t="s">
        <v>192</v>
      </c>
      <c r="C8" s="388"/>
      <c r="D8" s="261"/>
      <c r="E8" s="267">
        <f>SUM(E9:E30)</f>
        <v>2588.27</v>
      </c>
    </row>
    <row r="9" spans="1:5" s="7" customFormat="1" ht="41.25" customHeight="1">
      <c r="A9" s="320">
        <v>3</v>
      </c>
      <c r="B9" s="3" t="s">
        <v>178</v>
      </c>
      <c r="C9" s="396" t="s">
        <v>193</v>
      </c>
      <c r="D9" s="1" t="s">
        <v>194</v>
      </c>
      <c r="E9" s="129">
        <v>6</v>
      </c>
    </row>
    <row r="10" spans="1:5" s="7" customFormat="1" ht="36" customHeight="1">
      <c r="A10" s="320">
        <v>4</v>
      </c>
      <c r="B10" s="163" t="s">
        <v>178</v>
      </c>
      <c r="C10" s="397"/>
      <c r="D10" s="4" t="s">
        <v>198</v>
      </c>
      <c r="E10" s="129">
        <v>6</v>
      </c>
    </row>
    <row r="11" spans="1:5" s="7" customFormat="1" ht="37.5" customHeight="1">
      <c r="A11" s="320">
        <v>5</v>
      </c>
      <c r="B11" s="163" t="s">
        <v>178</v>
      </c>
      <c r="C11" s="397"/>
      <c r="D11" s="4" t="s">
        <v>205</v>
      </c>
      <c r="E11" s="129">
        <v>6</v>
      </c>
    </row>
    <row r="12" spans="1:5" s="7" customFormat="1" ht="31.5" customHeight="1">
      <c r="A12" s="320">
        <v>6</v>
      </c>
      <c r="B12" s="163" t="s">
        <v>178</v>
      </c>
      <c r="C12" s="398"/>
      <c r="D12" s="4" t="s">
        <v>313</v>
      </c>
      <c r="E12" s="129">
        <v>6</v>
      </c>
    </row>
    <row r="13" spans="1:5" ht="51.75" customHeight="1">
      <c r="A13" s="320">
        <v>7</v>
      </c>
      <c r="B13" s="127" t="s">
        <v>46</v>
      </c>
      <c r="C13" s="128" t="s">
        <v>474</v>
      </c>
      <c r="D13" s="81" t="s">
        <v>206</v>
      </c>
      <c r="E13" s="129">
        <v>15.27</v>
      </c>
    </row>
    <row r="14" spans="1:5" ht="39.75" customHeight="1">
      <c r="A14" s="320">
        <v>8</v>
      </c>
      <c r="B14" s="163" t="s">
        <v>323</v>
      </c>
      <c r="C14" s="63" t="s">
        <v>492</v>
      </c>
      <c r="D14" s="4" t="s">
        <v>300</v>
      </c>
      <c r="E14" s="196">
        <v>2</v>
      </c>
    </row>
    <row r="15" spans="1:5" ht="71.25" customHeight="1">
      <c r="A15" s="320">
        <v>9</v>
      </c>
      <c r="B15" s="262" t="s">
        <v>199</v>
      </c>
      <c r="C15" s="79" t="s">
        <v>71</v>
      </c>
      <c r="D15" s="79" t="s">
        <v>325</v>
      </c>
      <c r="E15" s="263">
        <v>15.5</v>
      </c>
    </row>
    <row r="16" spans="1:5" ht="67.5" customHeight="1">
      <c r="A16" s="320">
        <v>10</v>
      </c>
      <c r="B16" s="262" t="s">
        <v>199</v>
      </c>
      <c r="C16" s="79" t="s">
        <v>71</v>
      </c>
      <c r="D16" s="79" t="s">
        <v>200</v>
      </c>
      <c r="E16" s="263">
        <v>70.72</v>
      </c>
    </row>
    <row r="17" spans="1:7" ht="23.25" customHeight="1">
      <c r="A17" s="391">
        <v>11</v>
      </c>
      <c r="B17" s="403" t="s">
        <v>477</v>
      </c>
      <c r="C17" s="395" t="s">
        <v>478</v>
      </c>
      <c r="D17" s="81" t="s">
        <v>205</v>
      </c>
      <c r="E17" s="194">
        <v>590.9</v>
      </c>
      <c r="G17" s="399"/>
    </row>
    <row r="18" spans="1:7" ht="35.25" customHeight="1">
      <c r="A18" s="391"/>
      <c r="B18" s="403"/>
      <c r="C18" s="395"/>
      <c r="D18" s="81" t="s">
        <v>324</v>
      </c>
      <c r="E18" s="194">
        <v>286.9</v>
      </c>
      <c r="G18" s="399"/>
    </row>
    <row r="19" spans="1:7" ht="33" customHeight="1">
      <c r="A19" s="391"/>
      <c r="B19" s="403"/>
      <c r="C19" s="395"/>
      <c r="D19" s="81" t="s">
        <v>476</v>
      </c>
      <c r="E19" s="194">
        <v>479.4</v>
      </c>
      <c r="G19" s="399"/>
    </row>
    <row r="20" spans="1:7" ht="34.5" customHeight="1">
      <c r="A20" s="391"/>
      <c r="B20" s="403"/>
      <c r="C20" s="395"/>
      <c r="D20" s="81" t="s">
        <v>206</v>
      </c>
      <c r="E20" s="194">
        <v>960.3</v>
      </c>
      <c r="G20" s="399"/>
    </row>
    <row r="21" spans="1:5" s="7" customFormat="1" ht="62.25" customHeight="1">
      <c r="A21" s="121" t="s">
        <v>139</v>
      </c>
      <c r="B21" s="80" t="s">
        <v>27</v>
      </c>
      <c r="C21" s="128" t="s">
        <v>202</v>
      </c>
      <c r="D21" s="81" t="s">
        <v>206</v>
      </c>
      <c r="E21" s="194">
        <v>15.27</v>
      </c>
    </row>
    <row r="22" spans="1:7" s="7" customFormat="1" ht="41.25" customHeight="1">
      <c r="A22" s="402">
        <v>13</v>
      </c>
      <c r="B22" s="393" t="s">
        <v>195</v>
      </c>
      <c r="C22" s="404" t="s">
        <v>196</v>
      </c>
      <c r="D22" s="81" t="s">
        <v>197</v>
      </c>
      <c r="E22" s="401">
        <v>39</v>
      </c>
      <c r="G22" s="400"/>
    </row>
    <row r="23" spans="1:7" ht="26.25" customHeight="1">
      <c r="A23" s="402"/>
      <c r="B23" s="393"/>
      <c r="C23" s="404"/>
      <c r="D23" s="81" t="s">
        <v>198</v>
      </c>
      <c r="E23" s="401"/>
      <c r="G23" s="400"/>
    </row>
    <row r="24" spans="1:5" s="264" customFormat="1" ht="66" customHeight="1">
      <c r="A24" s="121" t="s">
        <v>84</v>
      </c>
      <c r="B24" s="127" t="s">
        <v>326</v>
      </c>
      <c r="C24" s="128" t="s">
        <v>207</v>
      </c>
      <c r="D24" s="81" t="s">
        <v>198</v>
      </c>
      <c r="E24" s="129">
        <v>10.5</v>
      </c>
    </row>
    <row r="25" spans="1:5" s="144" customFormat="1" ht="41.25" customHeight="1">
      <c r="A25" s="390" t="s">
        <v>107</v>
      </c>
      <c r="B25" s="392" t="s">
        <v>157</v>
      </c>
      <c r="C25" s="394" t="s">
        <v>207</v>
      </c>
      <c r="D25" s="277" t="s">
        <v>327</v>
      </c>
      <c r="E25" s="350">
        <v>0.4</v>
      </c>
    </row>
    <row r="26" spans="1:5" s="144" customFormat="1" ht="39" customHeight="1">
      <c r="A26" s="391"/>
      <c r="B26" s="393"/>
      <c r="C26" s="395"/>
      <c r="D26" s="81" t="s">
        <v>206</v>
      </c>
      <c r="E26" s="129">
        <v>0.65</v>
      </c>
    </row>
    <row r="27" spans="1:5" s="144" customFormat="1" ht="36.75" customHeight="1">
      <c r="A27" s="391"/>
      <c r="B27" s="393"/>
      <c r="C27" s="395"/>
      <c r="D27" s="79" t="s">
        <v>313</v>
      </c>
      <c r="E27" s="129">
        <v>0.35</v>
      </c>
    </row>
    <row r="28" spans="1:5" ht="48" customHeight="1">
      <c r="A28" s="121" t="s">
        <v>108</v>
      </c>
      <c r="B28" s="127" t="s">
        <v>330</v>
      </c>
      <c r="C28" s="128" t="s">
        <v>331</v>
      </c>
      <c r="D28" s="81" t="s">
        <v>313</v>
      </c>
      <c r="E28" s="129">
        <v>19.11</v>
      </c>
    </row>
    <row r="29" spans="1:5" s="144" customFormat="1" ht="56.25" customHeight="1">
      <c r="A29" s="121" t="s">
        <v>109</v>
      </c>
      <c r="B29" s="127" t="s">
        <v>158</v>
      </c>
      <c r="C29" s="128" t="s">
        <v>332</v>
      </c>
      <c r="D29" s="81" t="s">
        <v>206</v>
      </c>
      <c r="E29" s="129">
        <v>15</v>
      </c>
    </row>
    <row r="30" spans="1:5" ht="49.5" customHeight="1">
      <c r="A30" s="121" t="s">
        <v>110</v>
      </c>
      <c r="B30" s="80" t="s">
        <v>87</v>
      </c>
      <c r="C30" s="128" t="s">
        <v>333</v>
      </c>
      <c r="D30" s="81" t="s">
        <v>313</v>
      </c>
      <c r="E30" s="129">
        <v>43</v>
      </c>
    </row>
    <row r="31" spans="1:5" s="7" customFormat="1" ht="33" customHeight="1">
      <c r="A31" s="182" t="s">
        <v>146</v>
      </c>
      <c r="B31" s="389" t="s">
        <v>210</v>
      </c>
      <c r="C31" s="389"/>
      <c r="D31" s="265"/>
      <c r="E31" s="266">
        <f>SUM(E32:E35)</f>
        <v>112.84</v>
      </c>
    </row>
    <row r="32" spans="1:5" s="7" customFormat="1" ht="62.25" customHeight="1">
      <c r="A32" s="321">
        <f>A30+1</f>
        <v>19</v>
      </c>
      <c r="B32" s="80" t="s">
        <v>219</v>
      </c>
      <c r="C32" s="79" t="s">
        <v>220</v>
      </c>
      <c r="D32" s="83" t="s">
        <v>221</v>
      </c>
      <c r="E32" s="83">
        <v>2.44</v>
      </c>
    </row>
    <row r="33" spans="1:5" ht="47.25" customHeight="1">
      <c r="A33" s="321">
        <f>A32+1</f>
        <v>20</v>
      </c>
      <c r="B33" s="80" t="s">
        <v>211</v>
      </c>
      <c r="C33" s="79" t="s">
        <v>212</v>
      </c>
      <c r="D33" s="79" t="s">
        <v>213</v>
      </c>
      <c r="E33" s="263">
        <v>4.8</v>
      </c>
    </row>
    <row r="34" spans="1:6" s="7" customFormat="1" ht="66.75" customHeight="1">
      <c r="A34" s="321">
        <f>A33+1</f>
        <v>21</v>
      </c>
      <c r="B34" s="57" t="s">
        <v>346</v>
      </c>
      <c r="C34" s="79" t="s">
        <v>344</v>
      </c>
      <c r="D34" s="79" t="s">
        <v>342</v>
      </c>
      <c r="E34" s="83">
        <v>53.3</v>
      </c>
      <c r="F34" s="131"/>
    </row>
    <row r="35" spans="1:6" s="172" customFormat="1" ht="64.5" customHeight="1">
      <c r="A35" s="321">
        <f>A34+1</f>
        <v>22</v>
      </c>
      <c r="B35" s="57" t="s">
        <v>345</v>
      </c>
      <c r="C35" s="79" t="s">
        <v>344</v>
      </c>
      <c r="D35" s="79" t="s">
        <v>342</v>
      </c>
      <c r="E35" s="83">
        <v>52.3</v>
      </c>
      <c r="F35" s="131"/>
    </row>
    <row r="36" spans="1:6" s="7" customFormat="1" ht="39" customHeight="1">
      <c r="A36" s="182" t="s">
        <v>147</v>
      </c>
      <c r="B36" s="388" t="s">
        <v>287</v>
      </c>
      <c r="C36" s="388"/>
      <c r="D36" s="261"/>
      <c r="E36" s="267">
        <f>SUM(E37:E50)</f>
        <v>305.682</v>
      </c>
      <c r="F36" s="268"/>
    </row>
    <row r="37" spans="1:6" s="7" customFormat="1" ht="53.25" customHeight="1">
      <c r="A37" s="321">
        <f>A35+1</f>
        <v>23</v>
      </c>
      <c r="B37" s="82" t="s">
        <v>479</v>
      </c>
      <c r="C37" s="79" t="s">
        <v>354</v>
      </c>
      <c r="D37" s="79" t="s">
        <v>377</v>
      </c>
      <c r="E37" s="83">
        <v>4.6</v>
      </c>
      <c r="F37" s="269"/>
    </row>
    <row r="38" spans="1:6" s="7" customFormat="1" ht="53.25" customHeight="1">
      <c r="A38" s="321">
        <f>A37+1</f>
        <v>24</v>
      </c>
      <c r="B38" s="82" t="s">
        <v>480</v>
      </c>
      <c r="C38" s="83" t="s">
        <v>481</v>
      </c>
      <c r="D38" s="83" t="s">
        <v>494</v>
      </c>
      <c r="E38" s="83">
        <v>8.4</v>
      </c>
      <c r="F38" s="173"/>
    </row>
    <row r="39" spans="1:7" s="7" customFormat="1" ht="52.5" customHeight="1">
      <c r="A39" s="321">
        <f aca="true" t="shared" si="0" ref="A39:A50">A38+1</f>
        <v>25</v>
      </c>
      <c r="B39" s="206" t="s">
        <v>283</v>
      </c>
      <c r="C39" s="95" t="s">
        <v>284</v>
      </c>
      <c r="D39" s="95" t="s">
        <v>236</v>
      </c>
      <c r="E39" s="95">
        <v>27.092</v>
      </c>
      <c r="F39" s="270"/>
      <c r="G39" s="1"/>
    </row>
    <row r="40" spans="1:6" ht="65.25" customHeight="1">
      <c r="A40" s="321">
        <f t="shared" si="0"/>
        <v>26</v>
      </c>
      <c r="B40" s="57" t="s">
        <v>482</v>
      </c>
      <c r="C40" s="244" t="s">
        <v>483</v>
      </c>
      <c r="D40" s="244" t="s">
        <v>496</v>
      </c>
      <c r="E40" s="235">
        <v>8.72</v>
      </c>
      <c r="F40" s="270"/>
    </row>
    <row r="41" spans="1:6" ht="75.75" customHeight="1">
      <c r="A41" s="321">
        <f t="shared" si="0"/>
        <v>27</v>
      </c>
      <c r="B41" s="57" t="s">
        <v>484</v>
      </c>
      <c r="C41" s="244" t="s">
        <v>483</v>
      </c>
      <c r="D41" s="244" t="s">
        <v>376</v>
      </c>
      <c r="E41" s="235">
        <v>4.29</v>
      </c>
      <c r="F41" s="270"/>
    </row>
    <row r="42" spans="1:6" ht="68.25" customHeight="1">
      <c r="A42" s="321">
        <f t="shared" si="0"/>
        <v>28</v>
      </c>
      <c r="B42" s="82" t="s">
        <v>485</v>
      </c>
      <c r="C42" s="83" t="s">
        <v>486</v>
      </c>
      <c r="D42" s="351" t="s">
        <v>495</v>
      </c>
      <c r="E42" s="316">
        <v>130</v>
      </c>
      <c r="F42" s="270"/>
    </row>
    <row r="43" spans="1:6" s="338" customFormat="1" ht="41.25" customHeight="1">
      <c r="A43" s="321">
        <f t="shared" si="0"/>
        <v>29</v>
      </c>
      <c r="B43" s="57" t="s">
        <v>487</v>
      </c>
      <c r="C43" s="244" t="s">
        <v>488</v>
      </c>
      <c r="D43" s="244" t="s">
        <v>235</v>
      </c>
      <c r="E43" s="235">
        <v>7.28</v>
      </c>
      <c r="F43" s="352"/>
    </row>
    <row r="44" spans="1:6" ht="52.5" customHeight="1">
      <c r="A44" s="353">
        <f t="shared" si="0"/>
        <v>30</v>
      </c>
      <c r="B44" s="280" t="s">
        <v>111</v>
      </c>
      <c r="C44" s="277" t="s">
        <v>290</v>
      </c>
      <c r="D44" s="277" t="s">
        <v>374</v>
      </c>
      <c r="E44" s="314">
        <v>64.5</v>
      </c>
      <c r="F44" s="270"/>
    </row>
    <row r="45" spans="1:6" ht="77.25" customHeight="1">
      <c r="A45" s="321">
        <f t="shared" si="0"/>
        <v>31</v>
      </c>
      <c r="B45" s="57" t="s">
        <v>489</v>
      </c>
      <c r="C45" s="244" t="s">
        <v>490</v>
      </c>
      <c r="D45" s="244" t="s">
        <v>498</v>
      </c>
      <c r="E45" s="235">
        <v>17</v>
      </c>
      <c r="F45" s="269"/>
    </row>
    <row r="46" spans="1:6" ht="57.75" customHeight="1">
      <c r="A46" s="321">
        <f t="shared" si="0"/>
        <v>32</v>
      </c>
      <c r="B46" s="80" t="s">
        <v>491</v>
      </c>
      <c r="C46" s="79" t="s">
        <v>492</v>
      </c>
      <c r="D46" s="79" t="s">
        <v>497</v>
      </c>
      <c r="E46" s="79">
        <v>3.1</v>
      </c>
      <c r="F46" s="269"/>
    </row>
    <row r="47" spans="1:6" ht="54.75" customHeight="1">
      <c r="A47" s="321">
        <f t="shared" si="0"/>
        <v>33</v>
      </c>
      <c r="B47" s="80" t="s">
        <v>493</v>
      </c>
      <c r="C47" s="79" t="s">
        <v>492</v>
      </c>
      <c r="D47" s="79" t="s">
        <v>375</v>
      </c>
      <c r="E47" s="79">
        <v>18.47</v>
      </c>
      <c r="F47" s="270"/>
    </row>
    <row r="48" spans="1:6" s="7" customFormat="1" ht="57" customHeight="1">
      <c r="A48" s="321">
        <f t="shared" si="0"/>
        <v>34</v>
      </c>
      <c r="B48" s="82" t="s">
        <v>285</v>
      </c>
      <c r="C48" s="79" t="s">
        <v>286</v>
      </c>
      <c r="D48" s="79" t="s">
        <v>288</v>
      </c>
      <c r="E48" s="83">
        <v>1</v>
      </c>
      <c r="F48" s="269"/>
    </row>
    <row r="49" spans="1:6" s="2" customFormat="1" ht="64.5" customHeight="1">
      <c r="A49" s="321">
        <f t="shared" si="0"/>
        <v>35</v>
      </c>
      <c r="B49" s="125" t="s">
        <v>365</v>
      </c>
      <c r="C49" s="272" t="s">
        <v>354</v>
      </c>
      <c r="D49" s="272" t="s">
        <v>380</v>
      </c>
      <c r="E49" s="272">
        <v>1.6</v>
      </c>
      <c r="F49" s="269"/>
    </row>
    <row r="50" spans="1:6" s="2" customFormat="1" ht="49.5" customHeight="1">
      <c r="A50" s="321">
        <f t="shared" si="0"/>
        <v>36</v>
      </c>
      <c r="B50" s="245" t="s">
        <v>85</v>
      </c>
      <c r="C50" s="246" t="s">
        <v>86</v>
      </c>
      <c r="D50" s="247" t="s">
        <v>374</v>
      </c>
      <c r="E50" s="243">
        <v>9.63</v>
      </c>
      <c r="F50" s="269"/>
    </row>
    <row r="51" spans="1:5" s="2" customFormat="1" ht="29.25" customHeight="1">
      <c r="A51" s="182" t="s">
        <v>148</v>
      </c>
      <c r="B51" s="388" t="s">
        <v>237</v>
      </c>
      <c r="C51" s="388"/>
      <c r="D51" s="261"/>
      <c r="E51" s="267">
        <f>SUM(E52:E57)</f>
        <v>88.87</v>
      </c>
    </row>
    <row r="52" spans="1:5" s="2" customFormat="1" ht="44.25" customHeight="1">
      <c r="A52" s="101">
        <f>A50+1</f>
        <v>37</v>
      </c>
      <c r="B52" s="100" t="s">
        <v>47</v>
      </c>
      <c r="C52" s="1" t="s">
        <v>393</v>
      </c>
      <c r="D52" s="38" t="s">
        <v>390</v>
      </c>
      <c r="E52" s="96">
        <v>1.75</v>
      </c>
    </row>
    <row r="53" spans="1:5" s="2" customFormat="1" ht="43.5" customHeight="1">
      <c r="A53" s="101">
        <f>A52+1</f>
        <v>38</v>
      </c>
      <c r="B53" s="22" t="s">
        <v>48</v>
      </c>
      <c r="C53" s="1" t="s">
        <v>393</v>
      </c>
      <c r="D53" s="38" t="s">
        <v>391</v>
      </c>
      <c r="E53" s="96">
        <v>1.25</v>
      </c>
    </row>
    <row r="54" spans="1:5" s="264" customFormat="1" ht="45.75" customHeight="1">
      <c r="A54" s="101">
        <f>A53+1</f>
        <v>39</v>
      </c>
      <c r="B54" s="271" t="s">
        <v>499</v>
      </c>
      <c r="C54" s="135" t="s">
        <v>502</v>
      </c>
      <c r="D54" s="135" t="s">
        <v>503</v>
      </c>
      <c r="E54" s="95">
        <v>1.22</v>
      </c>
    </row>
    <row r="55" spans="1:5" s="275" customFormat="1" ht="60" customHeight="1">
      <c r="A55" s="354">
        <f>A54+1</f>
        <v>40</v>
      </c>
      <c r="B55" s="273" t="s">
        <v>289</v>
      </c>
      <c r="C55" s="274" t="s">
        <v>290</v>
      </c>
      <c r="D55" s="274" t="s">
        <v>505</v>
      </c>
      <c r="E55" s="315">
        <v>2.43</v>
      </c>
    </row>
    <row r="56" spans="1:5" s="7" customFormat="1" ht="68.25" customHeight="1">
      <c r="A56" s="101">
        <f>A55+1</f>
        <v>41</v>
      </c>
      <c r="B56" s="271" t="s">
        <v>111</v>
      </c>
      <c r="C56" s="79" t="s">
        <v>290</v>
      </c>
      <c r="D56" s="79" t="s">
        <v>504</v>
      </c>
      <c r="E56" s="95">
        <v>81.9</v>
      </c>
    </row>
    <row r="57" spans="1:5" ht="50.25" customHeight="1">
      <c r="A57" s="101">
        <f>A56+1</f>
        <v>42</v>
      </c>
      <c r="B57" s="245" t="s">
        <v>500</v>
      </c>
      <c r="C57" s="272" t="s">
        <v>501</v>
      </c>
      <c r="D57" s="135" t="s">
        <v>503</v>
      </c>
      <c r="E57" s="95">
        <v>0.32</v>
      </c>
    </row>
    <row r="58" spans="1:5" ht="32.25" customHeight="1">
      <c r="A58" s="182" t="s">
        <v>149</v>
      </c>
      <c r="B58" s="388" t="s">
        <v>244</v>
      </c>
      <c r="C58" s="388"/>
      <c r="D58" s="261"/>
      <c r="E58" s="267">
        <f>SUM(E59:E72)</f>
        <v>1424.82</v>
      </c>
    </row>
    <row r="59" spans="1:5" s="111" customFormat="1" ht="50.25" customHeight="1">
      <c r="A59" s="132">
        <f>A57+1</f>
        <v>43</v>
      </c>
      <c r="B59" s="57" t="s">
        <v>506</v>
      </c>
      <c r="C59" s="244" t="s">
        <v>507</v>
      </c>
      <c r="D59" s="79" t="s">
        <v>406</v>
      </c>
      <c r="E59" s="83">
        <v>49.6</v>
      </c>
    </row>
    <row r="60" spans="1:5" s="2" customFormat="1" ht="60" customHeight="1">
      <c r="A60" s="133">
        <f>A59+1</f>
        <v>44</v>
      </c>
      <c r="B60" s="82" t="s">
        <v>508</v>
      </c>
      <c r="C60" s="79" t="s">
        <v>509</v>
      </c>
      <c r="D60" s="134" t="s">
        <v>519</v>
      </c>
      <c r="E60" s="95" t="s">
        <v>510</v>
      </c>
    </row>
    <row r="61" spans="1:5" s="2" customFormat="1" ht="52.5" customHeight="1">
      <c r="A61" s="133">
        <f aca="true" t="shared" si="1" ref="A61:A72">A60+1</f>
        <v>45</v>
      </c>
      <c r="B61" s="3" t="s">
        <v>121</v>
      </c>
      <c r="C61" s="1" t="s">
        <v>395</v>
      </c>
      <c r="D61" s="1" t="s">
        <v>301</v>
      </c>
      <c r="E61" s="23">
        <v>10</v>
      </c>
    </row>
    <row r="62" spans="1:5" s="111" customFormat="1" ht="55.5" customHeight="1">
      <c r="A62" s="133">
        <f t="shared" si="1"/>
        <v>46</v>
      </c>
      <c r="B62" s="82" t="s">
        <v>511</v>
      </c>
      <c r="C62" s="79" t="s">
        <v>395</v>
      </c>
      <c r="D62" s="135" t="s">
        <v>400</v>
      </c>
      <c r="E62" s="316">
        <v>0.66</v>
      </c>
    </row>
    <row r="63" spans="1:5" s="2" customFormat="1" ht="63.75" customHeight="1">
      <c r="A63" s="133">
        <f t="shared" si="1"/>
        <v>47</v>
      </c>
      <c r="B63" s="80" t="s">
        <v>512</v>
      </c>
      <c r="C63" s="79" t="s">
        <v>395</v>
      </c>
      <c r="D63" s="135" t="s">
        <v>396</v>
      </c>
      <c r="E63" s="316">
        <v>5</v>
      </c>
    </row>
    <row r="64" spans="1:5" s="2" customFormat="1" ht="59.25" customHeight="1">
      <c r="A64" s="133">
        <f t="shared" si="1"/>
        <v>48</v>
      </c>
      <c r="B64" s="82" t="s">
        <v>399</v>
      </c>
      <c r="C64" s="79" t="s">
        <v>395</v>
      </c>
      <c r="D64" s="135" t="s">
        <v>163</v>
      </c>
      <c r="E64" s="95">
        <v>0.27</v>
      </c>
    </row>
    <row r="65" spans="1:32" s="60" customFormat="1" ht="65.25" customHeight="1">
      <c r="A65" s="133">
        <f t="shared" si="1"/>
        <v>49</v>
      </c>
      <c r="B65" s="127" t="s">
        <v>292</v>
      </c>
      <c r="C65" s="83" t="s">
        <v>293</v>
      </c>
      <c r="D65" s="83" t="s">
        <v>396</v>
      </c>
      <c r="E65" s="316">
        <v>5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5" s="7" customFormat="1" ht="60" customHeight="1">
      <c r="A66" s="133">
        <f t="shared" si="1"/>
        <v>50</v>
      </c>
      <c r="B66" s="80" t="s">
        <v>513</v>
      </c>
      <c r="C66" s="79" t="s">
        <v>395</v>
      </c>
      <c r="D66" s="79" t="s">
        <v>253</v>
      </c>
      <c r="E66" s="83">
        <v>1.68</v>
      </c>
    </row>
    <row r="67" spans="1:6" s="2" customFormat="1" ht="82.5" customHeight="1">
      <c r="A67" s="133">
        <f t="shared" si="1"/>
        <v>51</v>
      </c>
      <c r="B67" s="80" t="s">
        <v>514</v>
      </c>
      <c r="C67" s="79" t="s">
        <v>515</v>
      </c>
      <c r="D67" s="79" t="s">
        <v>519</v>
      </c>
      <c r="E67" s="83">
        <v>957.4</v>
      </c>
      <c r="F67" s="152"/>
    </row>
    <row r="68" spans="1:38" s="2" customFormat="1" ht="73.5" customHeight="1">
      <c r="A68" s="133">
        <f t="shared" si="1"/>
        <v>52</v>
      </c>
      <c r="B68" s="80" t="s">
        <v>516</v>
      </c>
      <c r="C68" s="200" t="s">
        <v>71</v>
      </c>
      <c r="D68" s="79" t="s">
        <v>163</v>
      </c>
      <c r="E68" s="83">
        <v>50.32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</row>
    <row r="69" spans="1:38" s="7" customFormat="1" ht="42" customHeight="1">
      <c r="A69" s="133">
        <f t="shared" si="1"/>
        <v>53</v>
      </c>
      <c r="B69" s="80" t="s">
        <v>517</v>
      </c>
      <c r="C69" s="81" t="s">
        <v>104</v>
      </c>
      <c r="D69" s="79" t="s">
        <v>254</v>
      </c>
      <c r="E69" s="83">
        <v>1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</row>
    <row r="70" spans="1:38" ht="63.75" customHeight="1">
      <c r="A70" s="133">
        <f t="shared" si="1"/>
        <v>54</v>
      </c>
      <c r="B70" s="80" t="s">
        <v>518</v>
      </c>
      <c r="C70" s="79" t="s">
        <v>395</v>
      </c>
      <c r="D70" s="79" t="s">
        <v>519</v>
      </c>
      <c r="E70" s="83">
        <v>1.42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</row>
    <row r="71" spans="1:38" ht="52.5" customHeight="1">
      <c r="A71" s="133">
        <f t="shared" si="1"/>
        <v>55</v>
      </c>
      <c r="B71" s="80" t="s">
        <v>248</v>
      </c>
      <c r="C71" s="79" t="s">
        <v>405</v>
      </c>
      <c r="D71" s="79" t="s">
        <v>254</v>
      </c>
      <c r="E71" s="83">
        <v>300</v>
      </c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</row>
    <row r="72" spans="1:38" ht="58.5" customHeight="1">
      <c r="A72" s="133">
        <f t="shared" si="1"/>
        <v>56</v>
      </c>
      <c r="B72" s="80" t="s">
        <v>250</v>
      </c>
      <c r="C72" s="79" t="s">
        <v>405</v>
      </c>
      <c r="D72" s="79" t="s">
        <v>254</v>
      </c>
      <c r="E72" s="83">
        <v>42.47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</row>
    <row r="73" spans="1:38" ht="30" customHeight="1">
      <c r="A73" s="182" t="s">
        <v>150</v>
      </c>
      <c r="B73" s="388" t="s">
        <v>256</v>
      </c>
      <c r="C73" s="388"/>
      <c r="D73" s="261"/>
      <c r="E73" s="267">
        <f>SUM(E74:E81)</f>
        <v>144.38</v>
      </c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</row>
    <row r="74" spans="1:38" ht="53.25" customHeight="1">
      <c r="A74" s="321">
        <f>A72+1</f>
        <v>57</v>
      </c>
      <c r="B74" s="260" t="s">
        <v>520</v>
      </c>
      <c r="C74" s="63" t="s">
        <v>257</v>
      </c>
      <c r="D74" s="63" t="s">
        <v>521</v>
      </c>
      <c r="E74" s="83">
        <v>0.58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</row>
    <row r="75" spans="1:38" ht="46.5" customHeight="1">
      <c r="A75" s="320">
        <f>A74+1</f>
        <v>58</v>
      </c>
      <c r="B75" s="252" t="s">
        <v>413</v>
      </c>
      <c r="C75" s="134" t="s">
        <v>414</v>
      </c>
      <c r="D75" s="74" t="s">
        <v>411</v>
      </c>
      <c r="E75" s="95">
        <v>10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</row>
    <row r="76" spans="1:38" ht="42.75" customHeight="1">
      <c r="A76" s="320">
        <f aca="true" t="shared" si="2" ref="A76:A81">A75+1</f>
        <v>59</v>
      </c>
      <c r="B76" s="252" t="s">
        <v>415</v>
      </c>
      <c r="C76" s="134" t="s">
        <v>414</v>
      </c>
      <c r="D76" s="74" t="s">
        <v>416</v>
      </c>
      <c r="E76" s="95">
        <v>4.5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</row>
    <row r="77" spans="1:38" ht="51" customHeight="1">
      <c r="A77" s="320">
        <f t="shared" si="2"/>
        <v>60</v>
      </c>
      <c r="B77" s="276" t="s">
        <v>522</v>
      </c>
      <c r="C77" s="81" t="s">
        <v>523</v>
      </c>
      <c r="D77" s="81" t="s">
        <v>260</v>
      </c>
      <c r="E77" s="83">
        <v>48.4</v>
      </c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</row>
    <row r="78" spans="1:38" ht="58.5" customHeight="1">
      <c r="A78" s="320">
        <f t="shared" si="2"/>
        <v>61</v>
      </c>
      <c r="B78" s="276" t="s">
        <v>524</v>
      </c>
      <c r="C78" s="81" t="s">
        <v>525</v>
      </c>
      <c r="D78" s="81" t="s">
        <v>260</v>
      </c>
      <c r="E78" s="83">
        <v>49.97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</row>
    <row r="79" spans="1:38" s="338" customFormat="1" ht="70.5" customHeight="1">
      <c r="A79" s="320">
        <f t="shared" si="2"/>
        <v>62</v>
      </c>
      <c r="B79" s="260" t="s">
        <v>526</v>
      </c>
      <c r="C79" s="63" t="s">
        <v>527</v>
      </c>
      <c r="D79" s="63" t="s">
        <v>528</v>
      </c>
      <c r="E79" s="83">
        <v>6.49</v>
      </c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</row>
    <row r="80" spans="1:38" s="338" customFormat="1" ht="45.75" customHeight="1">
      <c r="A80" s="322">
        <f t="shared" si="2"/>
        <v>63</v>
      </c>
      <c r="B80" s="361" t="s">
        <v>529</v>
      </c>
      <c r="C80" s="285" t="s">
        <v>412</v>
      </c>
      <c r="D80" s="285" t="s">
        <v>530</v>
      </c>
      <c r="E80" s="282">
        <v>2</v>
      </c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</row>
    <row r="81" spans="1:38" s="338" customFormat="1" ht="54.75" customHeight="1">
      <c r="A81" s="322">
        <f t="shared" si="2"/>
        <v>64</v>
      </c>
      <c r="B81" s="273" t="s">
        <v>289</v>
      </c>
      <c r="C81" s="274" t="s">
        <v>290</v>
      </c>
      <c r="D81" s="274" t="s">
        <v>572</v>
      </c>
      <c r="E81" s="315">
        <v>22.44</v>
      </c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</row>
    <row r="82" spans="1:38" ht="26.25" customHeight="1">
      <c r="A82" s="182" t="s">
        <v>151</v>
      </c>
      <c r="B82" s="388" t="s">
        <v>261</v>
      </c>
      <c r="C82" s="388"/>
      <c r="D82" s="261"/>
      <c r="E82" s="267">
        <f>SUM(E83:E93)</f>
        <v>441.71</v>
      </c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</row>
    <row r="83" spans="1:38" s="338" customFormat="1" ht="54.75" customHeight="1">
      <c r="A83" s="321">
        <f>A81+1</f>
        <v>65</v>
      </c>
      <c r="B83" s="80" t="s">
        <v>531</v>
      </c>
      <c r="C83" s="81" t="s">
        <v>265</v>
      </c>
      <c r="D83" s="79" t="s">
        <v>532</v>
      </c>
      <c r="E83" s="95">
        <v>137.18</v>
      </c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</row>
    <row r="84" spans="1:38" s="338" customFormat="1" ht="54.75" customHeight="1">
      <c r="A84" s="322">
        <f>A83+1</f>
        <v>66</v>
      </c>
      <c r="B84" s="286" t="s">
        <v>263</v>
      </c>
      <c r="C84" s="287" t="s">
        <v>427</v>
      </c>
      <c r="D84" s="288" t="s">
        <v>272</v>
      </c>
      <c r="E84" s="289">
        <v>4</v>
      </c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</row>
    <row r="85" spans="1:38" s="338" customFormat="1" ht="51" customHeight="1">
      <c r="A85" s="322">
        <f aca="true" t="shared" si="3" ref="A85:A93">A84+1</f>
        <v>67</v>
      </c>
      <c r="B85" s="281" t="s">
        <v>533</v>
      </c>
      <c r="C85" s="290" t="s">
        <v>265</v>
      </c>
      <c r="D85" s="277" t="s">
        <v>274</v>
      </c>
      <c r="E85" s="317">
        <v>0.2</v>
      </c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</row>
    <row r="86" spans="1:38" s="338" customFormat="1" ht="49.5" customHeight="1">
      <c r="A86" s="322">
        <f t="shared" si="3"/>
        <v>68</v>
      </c>
      <c r="B86" s="281" t="s">
        <v>534</v>
      </c>
      <c r="C86" s="277" t="s">
        <v>270</v>
      </c>
      <c r="D86" s="277" t="s">
        <v>274</v>
      </c>
      <c r="E86" s="317">
        <v>0.3</v>
      </c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</row>
    <row r="87" spans="1:38" s="338" customFormat="1" ht="76.5" customHeight="1">
      <c r="A87" s="322">
        <f t="shared" si="3"/>
        <v>69</v>
      </c>
      <c r="B87" s="281" t="s">
        <v>303</v>
      </c>
      <c r="C87" s="277" t="s">
        <v>304</v>
      </c>
      <c r="D87" s="277" t="s">
        <v>274</v>
      </c>
      <c r="E87" s="283">
        <v>1.1</v>
      </c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</row>
    <row r="88" spans="1:32" s="338" customFormat="1" ht="55.5" customHeight="1">
      <c r="A88" s="322">
        <f t="shared" si="3"/>
        <v>70</v>
      </c>
      <c r="B88" s="279" t="s">
        <v>305</v>
      </c>
      <c r="C88" s="277" t="s">
        <v>265</v>
      </c>
      <c r="D88" s="277" t="s">
        <v>274</v>
      </c>
      <c r="E88" s="278">
        <v>1.2</v>
      </c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</row>
    <row r="89" spans="1:32" s="338" customFormat="1" ht="57" customHeight="1">
      <c r="A89" s="322">
        <f t="shared" si="3"/>
        <v>71</v>
      </c>
      <c r="B89" s="281" t="s">
        <v>535</v>
      </c>
      <c r="C89" s="277" t="s">
        <v>265</v>
      </c>
      <c r="D89" s="291" t="s">
        <v>536</v>
      </c>
      <c r="E89" s="278">
        <v>253</v>
      </c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</row>
    <row r="90" spans="1:32" s="338" customFormat="1" ht="63" customHeight="1">
      <c r="A90" s="322">
        <f t="shared" si="3"/>
        <v>72</v>
      </c>
      <c r="B90" s="279" t="s">
        <v>306</v>
      </c>
      <c r="C90" s="277" t="s">
        <v>307</v>
      </c>
      <c r="D90" s="277" t="s">
        <v>274</v>
      </c>
      <c r="E90" s="278">
        <v>6.94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</row>
    <row r="91" spans="1:32" s="338" customFormat="1" ht="53.25" customHeight="1">
      <c r="A91" s="322">
        <f t="shared" si="3"/>
        <v>73</v>
      </c>
      <c r="B91" s="279" t="s">
        <v>537</v>
      </c>
      <c r="C91" s="277" t="s">
        <v>538</v>
      </c>
      <c r="D91" s="277" t="s">
        <v>540</v>
      </c>
      <c r="E91" s="318">
        <v>19</v>
      </c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</row>
    <row r="92" spans="1:32" s="338" customFormat="1" ht="71.25" customHeight="1">
      <c r="A92" s="322">
        <f t="shared" si="3"/>
        <v>74</v>
      </c>
      <c r="B92" s="281" t="s">
        <v>539</v>
      </c>
      <c r="C92" s="200" t="s">
        <v>71</v>
      </c>
      <c r="D92" s="79" t="s">
        <v>105</v>
      </c>
      <c r="E92" s="231">
        <v>14.4</v>
      </c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</row>
    <row r="93" spans="1:32" s="338" customFormat="1" ht="81" customHeight="1">
      <c r="A93" s="322">
        <f t="shared" si="3"/>
        <v>75</v>
      </c>
      <c r="B93" s="292" t="s">
        <v>112</v>
      </c>
      <c r="C93" s="293" t="s">
        <v>196</v>
      </c>
      <c r="D93" s="293" t="s">
        <v>261</v>
      </c>
      <c r="E93" s="294">
        <v>4.39</v>
      </c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74"/>
    </row>
    <row r="94" spans="1:32" s="338" customFormat="1" ht="29.25" customHeight="1">
      <c r="A94" s="184" t="s">
        <v>152</v>
      </c>
      <c r="B94" s="368" t="s">
        <v>275</v>
      </c>
      <c r="C94" s="368"/>
      <c r="D94" s="35"/>
      <c r="E94" s="202">
        <f>SUM(E95)</f>
        <v>0.8</v>
      </c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74"/>
    </row>
    <row r="95" spans="1:32" s="338" customFormat="1" ht="56.25" customHeight="1">
      <c r="A95" s="356">
        <f>A93+1</f>
        <v>76</v>
      </c>
      <c r="B95" s="357" t="s">
        <v>178</v>
      </c>
      <c r="C95" s="287" t="s">
        <v>472</v>
      </c>
      <c r="D95" s="288" t="s">
        <v>462</v>
      </c>
      <c r="E95" s="339">
        <v>0.8</v>
      </c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74"/>
    </row>
    <row r="96" spans="1:32" ht="24" customHeight="1">
      <c r="A96" s="182" t="s">
        <v>153</v>
      </c>
      <c r="B96" s="386" t="s">
        <v>545</v>
      </c>
      <c r="C96" s="387"/>
      <c r="D96" s="261"/>
      <c r="E96" s="267">
        <f>SUM(E97:E98)</f>
        <v>9.55</v>
      </c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</row>
    <row r="97" spans="1:32" ht="52.5" customHeight="1">
      <c r="A97" s="321">
        <f>A95+1</f>
        <v>77</v>
      </c>
      <c r="B97" s="295" t="s">
        <v>66</v>
      </c>
      <c r="C97" s="6" t="s">
        <v>546</v>
      </c>
      <c r="D97" s="79" t="s">
        <v>541</v>
      </c>
      <c r="E97" s="83">
        <v>4.55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</row>
    <row r="98" spans="1:32" ht="51.75" customHeight="1">
      <c r="A98" s="321">
        <f>A97+1</f>
        <v>78</v>
      </c>
      <c r="B98" s="295" t="s">
        <v>542</v>
      </c>
      <c r="C98" s="79" t="s">
        <v>543</v>
      </c>
      <c r="D98" s="79" t="s">
        <v>544</v>
      </c>
      <c r="E98" s="83">
        <v>5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</row>
    <row r="99" spans="1:32" ht="30" customHeight="1">
      <c r="A99" s="182"/>
      <c r="B99" s="388" t="s">
        <v>190</v>
      </c>
      <c r="C99" s="388"/>
      <c r="D99" s="261"/>
      <c r="E99" s="267">
        <f>E96++E94+E82+E73+E58+E51+E36+E31+E8+E5</f>
        <v>5151.312000000001</v>
      </c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</row>
    <row r="101" spans="1:2" ht="31.5">
      <c r="A101" s="11" t="s">
        <v>51</v>
      </c>
      <c r="B101" s="349" t="s">
        <v>328</v>
      </c>
    </row>
    <row r="102" ht="15.75">
      <c r="B102" s="15" t="s">
        <v>52</v>
      </c>
    </row>
  </sheetData>
  <sheetProtection/>
  <mergeCells count="26">
    <mergeCell ref="C9:C12"/>
    <mergeCell ref="G17:G20"/>
    <mergeCell ref="G22:G23"/>
    <mergeCell ref="E22:E23"/>
    <mergeCell ref="A22:A23"/>
    <mergeCell ref="A17:A20"/>
    <mergeCell ref="B17:B20"/>
    <mergeCell ref="C17:C20"/>
    <mergeCell ref="B22:B23"/>
    <mergeCell ref="C22:C23"/>
    <mergeCell ref="B25:B27"/>
    <mergeCell ref="B94:C94"/>
    <mergeCell ref="B73:C73"/>
    <mergeCell ref="B82:C82"/>
    <mergeCell ref="B58:C58"/>
    <mergeCell ref="C25:C27"/>
    <mergeCell ref="B96:C96"/>
    <mergeCell ref="B99:C99"/>
    <mergeCell ref="B31:C31"/>
    <mergeCell ref="B51:C51"/>
    <mergeCell ref="B36:C36"/>
    <mergeCell ref="A1:B1"/>
    <mergeCell ref="A2:E2"/>
    <mergeCell ref="A3:E3"/>
    <mergeCell ref="B8:C8"/>
    <mergeCell ref="A25:A27"/>
  </mergeCells>
  <printOptions/>
  <pageMargins left="0.31" right="0.196850393700787" top="0.31496062992126" bottom="0.4" header="0.31496062992126" footer="0.17"/>
  <pageSetup fitToHeight="0" fitToWidth="1" horizontalDpi="600" verticalDpi="600" orientation="portrait" paperSize="9" r:id="rId1"/>
  <headerFooter differentOddEven="1" differentFirst="1">
    <oddFooter>&amp;Ctrang &amp;P</oddFooter>
    <evenFooter>&amp;Ctrang &amp;P</evenFooter>
    <firstFooter>&amp;Ctrang 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" sqref="H5"/>
    </sheetView>
  </sheetViews>
  <sheetFormatPr defaultColWidth="9.00390625" defaultRowHeight="15.75"/>
  <cols>
    <col min="1" max="1" width="8.125" style="16" customWidth="1"/>
    <col min="2" max="2" width="26.125" style="37" customWidth="1"/>
    <col min="3" max="3" width="25.00390625" style="16" customWidth="1"/>
    <col min="4" max="4" width="14.75390625" style="37" customWidth="1"/>
    <col min="5" max="5" width="9.00390625" style="37" customWidth="1"/>
    <col min="6" max="6" width="7.875" style="37" customWidth="1"/>
    <col min="7" max="8" width="8.75390625" style="37" bestFit="1" customWidth="1"/>
    <col min="9" max="9" width="8.875" style="37" customWidth="1"/>
    <col min="10" max="10" width="23.875" style="16" customWidth="1"/>
    <col min="11" max="11" width="10.875" style="16" customWidth="1"/>
    <col min="12" max="16384" width="9.00390625" style="37" customWidth="1"/>
  </cols>
  <sheetData>
    <row r="1" spans="1:2" ht="22.5" customHeight="1">
      <c r="A1" s="405" t="s">
        <v>34</v>
      </c>
      <c r="B1" s="405"/>
    </row>
    <row r="2" spans="1:11" s="358" customFormat="1" ht="39" customHeight="1">
      <c r="A2" s="406" t="s">
        <v>36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s="358" customFormat="1" ht="26.25" customHeight="1">
      <c r="A3" s="369" t="s">
        <v>577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5.75">
      <c r="A4" s="380" t="s">
        <v>165</v>
      </c>
      <c r="B4" s="380" t="s">
        <v>547</v>
      </c>
      <c r="C4" s="380" t="s">
        <v>164</v>
      </c>
      <c r="D4" s="380" t="s">
        <v>548</v>
      </c>
      <c r="E4" s="380" t="s">
        <v>549</v>
      </c>
      <c r="F4" s="380" t="s">
        <v>550</v>
      </c>
      <c r="G4" s="380"/>
      <c r="H4" s="380"/>
      <c r="I4" s="380"/>
      <c r="J4" s="380" t="s">
        <v>551</v>
      </c>
      <c r="K4" s="380" t="s">
        <v>552</v>
      </c>
    </row>
    <row r="5" spans="1:11" s="319" customFormat="1" ht="80.25" customHeight="1">
      <c r="A5" s="380"/>
      <c r="B5" s="380"/>
      <c r="C5" s="380"/>
      <c r="D5" s="380"/>
      <c r="E5" s="380"/>
      <c r="F5" s="223" t="s">
        <v>553</v>
      </c>
      <c r="G5" s="223" t="s">
        <v>554</v>
      </c>
      <c r="H5" s="223" t="s">
        <v>555</v>
      </c>
      <c r="I5" s="223" t="s">
        <v>556</v>
      </c>
      <c r="J5" s="380"/>
      <c r="K5" s="380"/>
    </row>
    <row r="6" spans="1:11" s="296" customFormat="1" ht="43.5" customHeight="1">
      <c r="A6" s="56" t="s">
        <v>144</v>
      </c>
      <c r="B6" s="380" t="s">
        <v>191</v>
      </c>
      <c r="C6" s="380"/>
      <c r="D6" s="56"/>
      <c r="E6" s="195">
        <f>E7</f>
        <v>1.73</v>
      </c>
      <c r="F6" s="195">
        <f>F7</f>
        <v>0</v>
      </c>
      <c r="G6" s="195">
        <f>G7</f>
        <v>0.07</v>
      </c>
      <c r="H6" s="195">
        <f>H7</f>
        <v>0</v>
      </c>
      <c r="I6" s="195">
        <f>I7</f>
        <v>1.66</v>
      </c>
      <c r="J6" s="56"/>
      <c r="K6" s="56"/>
    </row>
    <row r="7" spans="1:11" ht="191.25" customHeight="1">
      <c r="A7" s="1">
        <v>1</v>
      </c>
      <c r="B7" s="3" t="s">
        <v>97</v>
      </c>
      <c r="C7" s="3" t="s">
        <v>95</v>
      </c>
      <c r="D7" s="3" t="s">
        <v>96</v>
      </c>
      <c r="E7" s="68">
        <v>1.73</v>
      </c>
      <c r="F7" s="185">
        <v>0</v>
      </c>
      <c r="G7" s="186">
        <v>0.07</v>
      </c>
      <c r="H7" s="187"/>
      <c r="I7" s="188">
        <f>E7-F7-G7</f>
        <v>1.66</v>
      </c>
      <c r="J7" s="1" t="s">
        <v>98</v>
      </c>
      <c r="K7" s="1" t="s">
        <v>563</v>
      </c>
    </row>
    <row r="8" spans="1:11" s="296" customFormat="1" ht="26.25" customHeight="1">
      <c r="A8" s="56" t="s">
        <v>145</v>
      </c>
      <c r="B8" s="380" t="s">
        <v>192</v>
      </c>
      <c r="C8" s="380"/>
      <c r="D8" s="56"/>
      <c r="E8" s="195">
        <f>E9</f>
        <v>15.27</v>
      </c>
      <c r="F8" s="195">
        <f>F9</f>
        <v>0</v>
      </c>
      <c r="G8" s="297">
        <f>G9</f>
        <v>0.015</v>
      </c>
      <c r="H8" s="195">
        <f>H9</f>
        <v>0</v>
      </c>
      <c r="I8" s="195">
        <f>I9</f>
        <v>15.254999999999999</v>
      </c>
      <c r="J8" s="56"/>
      <c r="K8" s="56"/>
    </row>
    <row r="9" spans="1:11" s="8" customFormat="1" ht="135" customHeight="1">
      <c r="A9" s="162" t="s">
        <v>475</v>
      </c>
      <c r="B9" s="163" t="s">
        <v>90</v>
      </c>
      <c r="C9" s="164" t="s">
        <v>474</v>
      </c>
      <c r="D9" s="4" t="s">
        <v>206</v>
      </c>
      <c r="E9" s="129">
        <v>15.27</v>
      </c>
      <c r="F9" s="1"/>
      <c r="G9" s="100">
        <v>0.015</v>
      </c>
      <c r="H9" s="100"/>
      <c r="I9" s="165">
        <f>E9-F9-G9-H9</f>
        <v>15.254999999999999</v>
      </c>
      <c r="J9" s="79" t="s">
        <v>159</v>
      </c>
      <c r="K9" s="1" t="s">
        <v>563</v>
      </c>
    </row>
    <row r="10" spans="1:11" ht="27.75" customHeight="1">
      <c r="A10" s="56" t="s">
        <v>146</v>
      </c>
      <c r="B10" s="380" t="s">
        <v>210</v>
      </c>
      <c r="C10" s="380"/>
      <c r="D10" s="56"/>
      <c r="E10" s="298">
        <f>SUM(E11:E13)</f>
        <v>63.8024</v>
      </c>
      <c r="F10" s="298">
        <f>SUM(F11:F13)</f>
        <v>1.7999999999999998</v>
      </c>
      <c r="G10" s="298">
        <f>SUM(G11:G13)</f>
        <v>4.9129</v>
      </c>
      <c r="H10" s="298">
        <f>SUM(H11:H13)</f>
        <v>0</v>
      </c>
      <c r="I10" s="298">
        <f>SUM(I11:I13)</f>
        <v>57.089499999999994</v>
      </c>
      <c r="J10" s="56"/>
      <c r="K10" s="56"/>
    </row>
    <row r="11" spans="1:11" ht="80.25" customHeight="1">
      <c r="A11" s="1">
        <v>3</v>
      </c>
      <c r="B11" s="3" t="s">
        <v>54</v>
      </c>
      <c r="C11" s="4" t="s">
        <v>227</v>
      </c>
      <c r="D11" s="1" t="s">
        <v>213</v>
      </c>
      <c r="E11" s="61">
        <v>7</v>
      </c>
      <c r="F11" s="61">
        <v>1.4</v>
      </c>
      <c r="G11" s="61"/>
      <c r="H11" s="62"/>
      <c r="I11" s="61">
        <v>5.6</v>
      </c>
      <c r="J11" s="4" t="s">
        <v>564</v>
      </c>
      <c r="K11" s="1" t="s">
        <v>15</v>
      </c>
    </row>
    <row r="12" spans="1:11" ht="100.5" customHeight="1">
      <c r="A12" s="1">
        <v>4</v>
      </c>
      <c r="B12" s="3" t="s">
        <v>60</v>
      </c>
      <c r="C12" s="4" t="s">
        <v>227</v>
      </c>
      <c r="D12" s="1" t="s">
        <v>216</v>
      </c>
      <c r="E12" s="151">
        <v>0.6</v>
      </c>
      <c r="F12" s="151">
        <v>0.4</v>
      </c>
      <c r="G12" s="62"/>
      <c r="H12" s="62"/>
      <c r="I12" s="62">
        <v>0.2</v>
      </c>
      <c r="J12" s="4" t="s">
        <v>61</v>
      </c>
      <c r="K12" s="1" t="s">
        <v>15</v>
      </c>
    </row>
    <row r="13" spans="1:11" ht="102" customHeight="1">
      <c r="A13" s="1">
        <v>5</v>
      </c>
      <c r="B13" s="359" t="s">
        <v>53</v>
      </c>
      <c r="C13" s="189" t="s">
        <v>241</v>
      </c>
      <c r="D13" s="189" t="s">
        <v>57</v>
      </c>
      <c r="E13" s="190">
        <v>56.2024</v>
      </c>
      <c r="F13" s="188"/>
      <c r="G13" s="188">
        <v>4.9129</v>
      </c>
      <c r="H13" s="188"/>
      <c r="I13" s="188">
        <f>E13-G13</f>
        <v>51.2895</v>
      </c>
      <c r="J13" s="1" t="s">
        <v>100</v>
      </c>
      <c r="K13" s="1" t="s">
        <v>15</v>
      </c>
    </row>
    <row r="14" spans="1:11" ht="27.75" customHeight="1">
      <c r="A14" s="56" t="s">
        <v>147</v>
      </c>
      <c r="B14" s="380" t="s">
        <v>237</v>
      </c>
      <c r="C14" s="380"/>
      <c r="D14" s="56"/>
      <c r="E14" s="298">
        <f>E15</f>
        <v>12.21</v>
      </c>
      <c r="F14" s="298">
        <f>F15</f>
        <v>4.02</v>
      </c>
      <c r="G14" s="298">
        <f>G15</f>
        <v>0</v>
      </c>
      <c r="H14" s="298">
        <f>H15</f>
        <v>0</v>
      </c>
      <c r="I14" s="298">
        <f>I15</f>
        <v>8.190000000000001</v>
      </c>
      <c r="J14" s="56"/>
      <c r="K14" s="56"/>
    </row>
    <row r="15" spans="1:11" ht="231.75" customHeight="1">
      <c r="A15" s="1">
        <v>6</v>
      </c>
      <c r="B15" s="50" t="s">
        <v>117</v>
      </c>
      <c r="C15" s="50" t="s">
        <v>118</v>
      </c>
      <c r="D15" s="50" t="s">
        <v>119</v>
      </c>
      <c r="E15" s="151">
        <v>12.21</v>
      </c>
      <c r="F15" s="166">
        <v>4.02</v>
      </c>
      <c r="G15" s="166"/>
      <c r="H15" s="69"/>
      <c r="I15" s="166">
        <f>E15-F15-G15-H15</f>
        <v>8.190000000000001</v>
      </c>
      <c r="J15" s="1" t="s">
        <v>120</v>
      </c>
      <c r="K15" s="1" t="s">
        <v>563</v>
      </c>
    </row>
    <row r="16" spans="1:11" s="77" customFormat="1" ht="27" customHeight="1">
      <c r="A16" s="56" t="s">
        <v>148</v>
      </c>
      <c r="B16" s="380" t="s">
        <v>256</v>
      </c>
      <c r="C16" s="380"/>
      <c r="D16" s="299"/>
      <c r="E16" s="198">
        <f>SUM(E17:E19)</f>
        <v>8.100000000000001</v>
      </c>
      <c r="F16" s="198">
        <f>SUM(F17:F19)</f>
        <v>4.52</v>
      </c>
      <c r="G16" s="198">
        <f>SUM(G17:G19)</f>
        <v>0</v>
      </c>
      <c r="H16" s="198">
        <f>SUM(H17:H19)</f>
        <v>0</v>
      </c>
      <c r="I16" s="198">
        <f>SUM(I17:I19)</f>
        <v>3.58</v>
      </c>
      <c r="J16" s="300"/>
      <c r="K16" s="56"/>
    </row>
    <row r="17" spans="1:11" s="2" customFormat="1" ht="86.25" customHeight="1">
      <c r="A17" s="1">
        <v>7</v>
      </c>
      <c r="B17" s="50" t="s">
        <v>557</v>
      </c>
      <c r="C17" s="63" t="s">
        <v>59</v>
      </c>
      <c r="D17" s="1" t="s">
        <v>411</v>
      </c>
      <c r="E17" s="34">
        <f>SUM(F17:I17)</f>
        <v>2.29</v>
      </c>
      <c r="F17" s="34">
        <v>2.02</v>
      </c>
      <c r="G17" s="34"/>
      <c r="H17" s="34"/>
      <c r="I17" s="34">
        <v>0.27</v>
      </c>
      <c r="J17" s="1" t="s">
        <v>558</v>
      </c>
      <c r="K17" s="1" t="s">
        <v>559</v>
      </c>
    </row>
    <row r="18" spans="1:12" s="7" customFormat="1" ht="87" customHeight="1">
      <c r="A18" s="65">
        <v>8</v>
      </c>
      <c r="B18" s="167" t="s">
        <v>560</v>
      </c>
      <c r="C18" s="63" t="s">
        <v>561</v>
      </c>
      <c r="D18" s="107" t="s">
        <v>562</v>
      </c>
      <c r="E18" s="46">
        <f>SUM(F18:I18)</f>
        <v>5.3100000000000005</v>
      </c>
      <c r="F18" s="46">
        <v>2</v>
      </c>
      <c r="G18" s="46"/>
      <c r="H18" s="46"/>
      <c r="I18" s="46">
        <v>3.31</v>
      </c>
      <c r="J18" s="58" t="s">
        <v>160</v>
      </c>
      <c r="K18" s="58" t="s">
        <v>563</v>
      </c>
      <c r="L18" s="8"/>
    </row>
    <row r="19" spans="1:12" s="7" customFormat="1" ht="137.25" customHeight="1">
      <c r="A19" s="65">
        <v>9</v>
      </c>
      <c r="B19" s="1" t="s">
        <v>62</v>
      </c>
      <c r="C19" s="63" t="s">
        <v>63</v>
      </c>
      <c r="D19" s="1" t="s">
        <v>521</v>
      </c>
      <c r="E19" s="34">
        <v>0.5</v>
      </c>
      <c r="F19" s="34">
        <v>0.5</v>
      </c>
      <c r="G19" s="34"/>
      <c r="H19" s="34"/>
      <c r="I19" s="34"/>
      <c r="J19" s="58" t="s">
        <v>64</v>
      </c>
      <c r="K19" s="1" t="s">
        <v>559</v>
      </c>
      <c r="L19" s="8"/>
    </row>
    <row r="20" spans="1:11" s="296" customFormat="1" ht="25.5" customHeight="1">
      <c r="A20" s="56" t="s">
        <v>149</v>
      </c>
      <c r="B20" s="380" t="s">
        <v>261</v>
      </c>
      <c r="C20" s="380"/>
      <c r="D20" s="56"/>
      <c r="E20" s="195">
        <f>E21+E22</f>
        <v>5.1</v>
      </c>
      <c r="F20" s="195">
        <f>F21+F22</f>
        <v>5.1</v>
      </c>
      <c r="G20" s="195">
        <f>G21+G22</f>
        <v>0</v>
      </c>
      <c r="H20" s="195">
        <f>H21+H22</f>
        <v>0</v>
      </c>
      <c r="I20" s="195">
        <f>I21+I22</f>
        <v>0</v>
      </c>
      <c r="J20" s="56"/>
      <c r="K20" s="56"/>
    </row>
    <row r="21" spans="1:11" s="120" customFormat="1" ht="59.25" customHeight="1">
      <c r="A21" s="112">
        <v>10</v>
      </c>
      <c r="B21" s="113" t="s">
        <v>91</v>
      </c>
      <c r="C21" s="114" t="s">
        <v>92</v>
      </c>
      <c r="D21" s="114" t="s">
        <v>94</v>
      </c>
      <c r="E21" s="115">
        <v>5</v>
      </c>
      <c r="F21" s="116">
        <v>5</v>
      </c>
      <c r="G21" s="117"/>
      <c r="H21" s="117"/>
      <c r="I21" s="117">
        <v>0</v>
      </c>
      <c r="J21" s="118" t="s">
        <v>93</v>
      </c>
      <c r="K21" s="119" t="s">
        <v>563</v>
      </c>
    </row>
    <row r="22" spans="1:11" s="168" customFormat="1" ht="168.75" customHeight="1">
      <c r="A22" s="1">
        <v>11</v>
      </c>
      <c r="B22" s="50" t="s">
        <v>122</v>
      </c>
      <c r="C22" s="1" t="s">
        <v>123</v>
      </c>
      <c r="D22" s="1" t="s">
        <v>274</v>
      </c>
      <c r="E22" s="165">
        <v>0.1</v>
      </c>
      <c r="F22" s="6">
        <v>0.1</v>
      </c>
      <c r="G22" s="191"/>
      <c r="H22" s="285"/>
      <c r="I22" s="285">
        <v>0</v>
      </c>
      <c r="J22" s="287" t="s">
        <v>124</v>
      </c>
      <c r="K22" s="285" t="s">
        <v>15</v>
      </c>
    </row>
    <row r="23" spans="1:11" s="296" customFormat="1" ht="31.5" customHeight="1">
      <c r="A23" s="56"/>
      <c r="B23" s="380" t="s">
        <v>372</v>
      </c>
      <c r="C23" s="380"/>
      <c r="D23" s="299"/>
      <c r="E23" s="301">
        <f>E10+E16+E6+E20+E14+E8</f>
        <v>106.21239999999999</v>
      </c>
      <c r="F23" s="301">
        <f>F10+F16+F6+F20+F14+F8</f>
        <v>15.439999999999998</v>
      </c>
      <c r="G23" s="301">
        <f>G10+G16+G6+G20+G14+G8</f>
        <v>4.9979</v>
      </c>
      <c r="H23" s="301">
        <f>H10+H16+H6+H20+H14+H8</f>
        <v>0</v>
      </c>
      <c r="I23" s="301">
        <f>I10+I16+I6+I20+I14+I8</f>
        <v>85.77449999999999</v>
      </c>
      <c r="J23" s="56"/>
      <c r="K23" s="56"/>
    </row>
    <row r="35" ht="15.75">
      <c r="G35" s="183">
        <f>E6-F6-G6-H6-I6</f>
        <v>0</v>
      </c>
    </row>
  </sheetData>
  <sheetProtection/>
  <mergeCells count="18">
    <mergeCell ref="A3:K3"/>
    <mergeCell ref="B6:C6"/>
    <mergeCell ref="A1:B1"/>
    <mergeCell ref="A2:K2"/>
    <mergeCell ref="A4:A5"/>
    <mergeCell ref="B4:B5"/>
    <mergeCell ref="C4:C5"/>
    <mergeCell ref="D4:D5"/>
    <mergeCell ref="E4:E5"/>
    <mergeCell ref="F4:I4"/>
    <mergeCell ref="J4:J5"/>
    <mergeCell ref="K4:K5"/>
    <mergeCell ref="B23:C23"/>
    <mergeCell ref="B10:C10"/>
    <mergeCell ref="B16:C16"/>
    <mergeCell ref="B20:C20"/>
    <mergeCell ref="B8:C8"/>
    <mergeCell ref="B14:C14"/>
  </mergeCells>
  <printOptions/>
  <pageMargins left="0.33" right="0.25" top="0" bottom="0" header="0.19" footer="0.16"/>
  <pageSetup horizontalDpi="600" verticalDpi="600" orientation="landscape" paperSize="9" scale="83" r:id="rId1"/>
  <headerFooter>
    <oddFooter>&amp;Ctrang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00390625" defaultRowHeight="15.75"/>
  <cols>
    <col min="1" max="1" width="5.75390625" style="192" customWidth="1"/>
    <col min="2" max="2" width="26.50390625" style="192" customWidth="1"/>
    <col min="3" max="3" width="21.875" style="192" customWidth="1"/>
    <col min="4" max="4" width="15.75390625" style="302" customWidth="1"/>
    <col min="5" max="5" width="7.625" style="303" customWidth="1"/>
    <col min="6" max="6" width="9.25390625" style="303" bestFit="1" customWidth="1"/>
    <col min="7" max="7" width="7.75390625" style="303" customWidth="1"/>
    <col min="8" max="8" width="7.875" style="303" customWidth="1"/>
    <col min="9" max="9" width="7.125" style="303" customWidth="1"/>
    <col min="10" max="10" width="32.25390625" style="192" customWidth="1"/>
    <col min="11" max="11" width="11.875" style="192" customWidth="1"/>
    <col min="12" max="16384" width="9.00390625" style="192" customWidth="1"/>
  </cols>
  <sheetData>
    <row r="1" spans="1:2" ht="15.75">
      <c r="A1" s="407" t="s">
        <v>35</v>
      </c>
      <c r="B1" s="407"/>
    </row>
    <row r="2" spans="1:11" s="360" customFormat="1" ht="27.75" customHeight="1">
      <c r="A2" s="406" t="s">
        <v>37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360" customFormat="1" ht="31.5" customHeight="1">
      <c r="A3" s="369" t="s">
        <v>576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22.5" customHeight="1">
      <c r="A4" s="364" t="s">
        <v>165</v>
      </c>
      <c r="B4" s="365" t="s">
        <v>170</v>
      </c>
      <c r="C4" s="365" t="s">
        <v>565</v>
      </c>
      <c r="D4" s="365" t="s">
        <v>171</v>
      </c>
      <c r="E4" s="367" t="s">
        <v>177</v>
      </c>
      <c r="F4" s="409" t="s">
        <v>172</v>
      </c>
      <c r="G4" s="409"/>
      <c r="H4" s="409"/>
      <c r="I4" s="409"/>
      <c r="J4" s="365" t="s">
        <v>551</v>
      </c>
      <c r="K4" s="365" t="s">
        <v>552</v>
      </c>
    </row>
    <row r="5" spans="1:11" ht="69" customHeight="1">
      <c r="A5" s="364"/>
      <c r="B5" s="365"/>
      <c r="C5" s="365"/>
      <c r="D5" s="365"/>
      <c r="E5" s="367"/>
      <c r="F5" s="195" t="s">
        <v>173</v>
      </c>
      <c r="G5" s="195" t="s">
        <v>174</v>
      </c>
      <c r="H5" s="195" t="s">
        <v>175</v>
      </c>
      <c r="I5" s="195" t="s">
        <v>176</v>
      </c>
      <c r="J5" s="365"/>
      <c r="K5" s="365"/>
    </row>
    <row r="6" spans="1:11" s="304" customFormat="1" ht="27.75" customHeight="1">
      <c r="A6" s="178" t="s">
        <v>144</v>
      </c>
      <c r="B6" s="197" t="s">
        <v>191</v>
      </c>
      <c r="C6" s="197"/>
      <c r="D6" s="197"/>
      <c r="E6" s="301">
        <f>E7</f>
        <v>0.2</v>
      </c>
      <c r="F6" s="301">
        <f>F7</f>
        <v>0</v>
      </c>
      <c r="G6" s="301">
        <f>G7</f>
        <v>0</v>
      </c>
      <c r="H6" s="301">
        <f>H7</f>
        <v>0</v>
      </c>
      <c r="I6" s="301">
        <f>I7</f>
        <v>0.2</v>
      </c>
      <c r="J6" s="197"/>
      <c r="K6" s="197"/>
    </row>
    <row r="7" spans="1:11" ht="93.75" customHeight="1">
      <c r="A7" s="40">
        <v>1</v>
      </c>
      <c r="B7" s="3" t="s">
        <v>129</v>
      </c>
      <c r="C7" s="1" t="s">
        <v>130</v>
      </c>
      <c r="D7" s="1" t="s">
        <v>282</v>
      </c>
      <c r="E7" s="305">
        <v>0.2</v>
      </c>
      <c r="F7" s="305">
        <v>0</v>
      </c>
      <c r="G7" s="305">
        <v>0</v>
      </c>
      <c r="H7" s="305">
        <v>0</v>
      </c>
      <c r="I7" s="32">
        <v>0.2</v>
      </c>
      <c r="J7" s="164" t="s">
        <v>131</v>
      </c>
      <c r="K7" s="1" t="s">
        <v>559</v>
      </c>
    </row>
    <row r="8" spans="1:11" s="304" customFormat="1" ht="27.75" customHeight="1">
      <c r="A8" s="178" t="s">
        <v>145</v>
      </c>
      <c r="B8" s="197" t="s">
        <v>192</v>
      </c>
      <c r="C8" s="197"/>
      <c r="D8" s="197"/>
      <c r="E8" s="301">
        <f>SUM(E9:E11)</f>
        <v>296.09</v>
      </c>
      <c r="F8" s="301">
        <f>SUM(F9:F11)</f>
        <v>0</v>
      </c>
      <c r="G8" s="301">
        <f>SUM(G9:G11)</f>
        <v>0</v>
      </c>
      <c r="H8" s="301">
        <f>SUM(H9:H11)</f>
        <v>0</v>
      </c>
      <c r="I8" s="301">
        <f>SUM(I9:I11)</f>
        <v>296.09</v>
      </c>
      <c r="J8" s="197"/>
      <c r="K8" s="197"/>
    </row>
    <row r="9" spans="1:11" ht="99.75" customHeight="1">
      <c r="A9" s="40">
        <v>2</v>
      </c>
      <c r="B9" s="3" t="s">
        <v>566</v>
      </c>
      <c r="C9" s="164" t="s">
        <v>567</v>
      </c>
      <c r="D9" s="1" t="s">
        <v>569</v>
      </c>
      <c r="E9" s="305">
        <f>SUM(F9:I9)</f>
        <v>289.07</v>
      </c>
      <c r="F9" s="305">
        <v>0</v>
      </c>
      <c r="G9" s="305">
        <v>0</v>
      </c>
      <c r="H9" s="305">
        <v>0</v>
      </c>
      <c r="I9" s="32">
        <v>289.07</v>
      </c>
      <c r="J9" s="164" t="s">
        <v>102</v>
      </c>
      <c r="K9" s="1" t="s">
        <v>99</v>
      </c>
    </row>
    <row r="10" spans="1:11" ht="112.5" customHeight="1">
      <c r="A10" s="162" t="s">
        <v>68</v>
      </c>
      <c r="B10" s="3" t="s">
        <v>69</v>
      </c>
      <c r="C10" s="164" t="s">
        <v>56</v>
      </c>
      <c r="D10" s="24" t="s">
        <v>70</v>
      </c>
      <c r="E10" s="305">
        <f>SUM(F10:I10)</f>
        <v>0.02</v>
      </c>
      <c r="F10" s="211"/>
      <c r="G10" s="211"/>
      <c r="H10" s="211"/>
      <c r="I10" s="190">
        <v>0.02</v>
      </c>
      <c r="J10" s="164" t="s">
        <v>103</v>
      </c>
      <c r="K10" s="1" t="s">
        <v>99</v>
      </c>
    </row>
    <row r="11" spans="1:11" s="7" customFormat="1" ht="81.75" customHeight="1">
      <c r="A11" s="162" t="s">
        <v>154</v>
      </c>
      <c r="B11" s="163" t="s">
        <v>568</v>
      </c>
      <c r="C11" s="164" t="s">
        <v>55</v>
      </c>
      <c r="D11" s="1" t="s">
        <v>313</v>
      </c>
      <c r="E11" s="305">
        <f>SUM(F11:I11)</f>
        <v>7</v>
      </c>
      <c r="F11" s="138">
        <v>0</v>
      </c>
      <c r="G11" s="306">
        <v>0</v>
      </c>
      <c r="H11" s="306">
        <v>0</v>
      </c>
      <c r="I11" s="69">
        <v>7</v>
      </c>
      <c r="J11" s="164" t="s">
        <v>21</v>
      </c>
      <c r="K11" s="164" t="s">
        <v>559</v>
      </c>
    </row>
    <row r="12" spans="1:11" s="304" customFormat="1" ht="32.25" customHeight="1">
      <c r="A12" s="178" t="s">
        <v>146</v>
      </c>
      <c r="B12" s="364" t="s">
        <v>210</v>
      </c>
      <c r="C12" s="364"/>
      <c r="D12" s="300"/>
      <c r="E12" s="301">
        <f>SUM(E13:E18)</f>
        <v>81.75</v>
      </c>
      <c r="F12" s="301">
        <f>SUM(F13:F18)</f>
        <v>1.7999999999999998</v>
      </c>
      <c r="G12" s="301">
        <f>SUM(G13:G18)</f>
        <v>4.9129</v>
      </c>
      <c r="H12" s="301">
        <f>SUM(H13:H18)</f>
        <v>0</v>
      </c>
      <c r="I12" s="301">
        <f>SUM(I13:I18)</f>
        <v>75.0371</v>
      </c>
      <c r="J12" s="193"/>
      <c r="K12" s="193"/>
    </row>
    <row r="13" spans="1:11" s="64" customFormat="1" ht="31.5">
      <c r="A13" s="1">
        <v>5</v>
      </c>
      <c r="B13" s="3" t="s">
        <v>0</v>
      </c>
      <c r="C13" s="4" t="s">
        <v>1</v>
      </c>
      <c r="D13" s="1" t="s">
        <v>2</v>
      </c>
      <c r="E13" s="68">
        <f aca="true" t="shared" si="0" ref="E13:E18">SUM(F13:I13)</f>
        <v>15</v>
      </c>
      <c r="F13" s="68">
        <v>0</v>
      </c>
      <c r="G13" s="68">
        <v>0</v>
      </c>
      <c r="H13" s="68">
        <v>0</v>
      </c>
      <c r="I13" s="68">
        <v>15</v>
      </c>
      <c r="J13" s="4" t="s">
        <v>3</v>
      </c>
      <c r="K13" s="1" t="s">
        <v>99</v>
      </c>
    </row>
    <row r="14" spans="1:11" s="64" customFormat="1" ht="67.5" customHeight="1">
      <c r="A14" s="1">
        <v>6</v>
      </c>
      <c r="B14" s="3" t="s">
        <v>54</v>
      </c>
      <c r="C14" s="4" t="s">
        <v>227</v>
      </c>
      <c r="D14" s="1" t="s">
        <v>213</v>
      </c>
      <c r="E14" s="68">
        <f t="shared" si="0"/>
        <v>7</v>
      </c>
      <c r="F14" s="68">
        <v>1.4</v>
      </c>
      <c r="G14" s="68">
        <v>0</v>
      </c>
      <c r="H14" s="69">
        <v>0</v>
      </c>
      <c r="I14" s="68">
        <v>5.6</v>
      </c>
      <c r="J14" s="4" t="s">
        <v>78</v>
      </c>
      <c r="K14" s="1" t="s">
        <v>99</v>
      </c>
    </row>
    <row r="15" spans="1:11" s="64" customFormat="1" ht="70.5" customHeight="1">
      <c r="A15" s="1">
        <v>7</v>
      </c>
      <c r="B15" s="3" t="s">
        <v>4</v>
      </c>
      <c r="C15" s="4" t="s">
        <v>227</v>
      </c>
      <c r="D15" s="1" t="s">
        <v>5</v>
      </c>
      <c r="E15" s="68">
        <f t="shared" si="0"/>
        <v>0.4</v>
      </c>
      <c r="F15" s="69">
        <v>0</v>
      </c>
      <c r="G15" s="69">
        <v>0</v>
      </c>
      <c r="H15" s="69">
        <v>0</v>
      </c>
      <c r="I15" s="69">
        <v>0.4</v>
      </c>
      <c r="J15" s="1" t="s">
        <v>6</v>
      </c>
      <c r="K15" s="1" t="s">
        <v>99</v>
      </c>
    </row>
    <row r="16" spans="1:11" s="37" customFormat="1" ht="72.75" customHeight="1">
      <c r="A16" s="1">
        <v>8</v>
      </c>
      <c r="B16" s="3" t="s">
        <v>60</v>
      </c>
      <c r="C16" s="4" t="s">
        <v>227</v>
      </c>
      <c r="D16" s="1" t="s">
        <v>216</v>
      </c>
      <c r="E16" s="68">
        <f t="shared" si="0"/>
        <v>0.6000000000000001</v>
      </c>
      <c r="F16" s="151">
        <v>0.4</v>
      </c>
      <c r="G16" s="62"/>
      <c r="H16" s="62"/>
      <c r="I16" s="62">
        <v>0.2</v>
      </c>
      <c r="J16" s="4" t="s">
        <v>61</v>
      </c>
      <c r="K16" s="1" t="s">
        <v>99</v>
      </c>
    </row>
    <row r="17" spans="1:11" s="37" customFormat="1" ht="96" customHeight="1">
      <c r="A17" s="1">
        <v>9</v>
      </c>
      <c r="B17" s="359" t="s">
        <v>53</v>
      </c>
      <c r="C17" s="189" t="s">
        <v>241</v>
      </c>
      <c r="D17" s="189" t="s">
        <v>57</v>
      </c>
      <c r="E17" s="68">
        <v>56.2</v>
      </c>
      <c r="F17" s="188"/>
      <c r="G17" s="188">
        <v>4.9129</v>
      </c>
      <c r="H17" s="188">
        <v>0</v>
      </c>
      <c r="I17" s="188">
        <f>E17-F17-G17</f>
        <v>51.2871</v>
      </c>
      <c r="J17" s="1" t="s">
        <v>58</v>
      </c>
      <c r="K17" s="1" t="s">
        <v>99</v>
      </c>
    </row>
    <row r="18" spans="1:11" s="37" customFormat="1" ht="105.75" customHeight="1">
      <c r="A18" s="1">
        <v>10</v>
      </c>
      <c r="B18" s="3" t="s">
        <v>113</v>
      </c>
      <c r="C18" s="1" t="s">
        <v>196</v>
      </c>
      <c r="D18" s="1" t="s">
        <v>210</v>
      </c>
      <c r="E18" s="68">
        <f t="shared" si="0"/>
        <v>2.55</v>
      </c>
      <c r="F18" s="188"/>
      <c r="G18" s="188"/>
      <c r="H18" s="188"/>
      <c r="I18" s="188">
        <v>2.55</v>
      </c>
      <c r="J18" s="1" t="s">
        <v>140</v>
      </c>
      <c r="K18" s="1" t="s">
        <v>99</v>
      </c>
    </row>
    <row r="19" spans="1:11" s="304" customFormat="1" ht="27.75" customHeight="1">
      <c r="A19" s="178" t="s">
        <v>147</v>
      </c>
      <c r="B19" s="197" t="s">
        <v>287</v>
      </c>
      <c r="C19" s="197"/>
      <c r="D19" s="197"/>
      <c r="E19" s="301">
        <f>SUM(E20:E24)</f>
        <v>1.2200000000000002</v>
      </c>
      <c r="F19" s="301">
        <f>SUM(F20:F24)</f>
        <v>0</v>
      </c>
      <c r="G19" s="301">
        <f>SUM(G20:G24)</f>
        <v>0</v>
      </c>
      <c r="H19" s="301">
        <f>SUM(H20:H24)</f>
        <v>0</v>
      </c>
      <c r="I19" s="301">
        <f>SUM(I20:I24)</f>
        <v>1.2200000000000002</v>
      </c>
      <c r="J19" s="197"/>
      <c r="K19" s="197"/>
    </row>
    <row r="20" spans="1:11" ht="72" customHeight="1">
      <c r="A20" s="40">
        <v>11</v>
      </c>
      <c r="B20" s="22" t="s">
        <v>72</v>
      </c>
      <c r="C20" s="1" t="s">
        <v>354</v>
      </c>
      <c r="D20" s="1" t="s">
        <v>234</v>
      </c>
      <c r="E20" s="34">
        <f>SUM(F20:I20)</f>
        <v>0.07</v>
      </c>
      <c r="F20" s="34"/>
      <c r="G20" s="96"/>
      <c r="H20" s="23"/>
      <c r="I20" s="86">
        <v>0.07</v>
      </c>
      <c r="J20" s="1" t="s">
        <v>73</v>
      </c>
      <c r="K20" s="1" t="s">
        <v>99</v>
      </c>
    </row>
    <row r="21" spans="1:11" s="7" customFormat="1" ht="62.25" customHeight="1">
      <c r="A21" s="162" t="s">
        <v>139</v>
      </c>
      <c r="B21" s="22" t="s">
        <v>74</v>
      </c>
      <c r="C21" s="1" t="s">
        <v>354</v>
      </c>
      <c r="D21" s="1" t="s">
        <v>75</v>
      </c>
      <c r="E21" s="34">
        <f aca="true" t="shared" si="1" ref="E21:E28">SUM(F21:I21)</f>
        <v>0.12</v>
      </c>
      <c r="F21" s="34"/>
      <c r="G21" s="307"/>
      <c r="H21" s="23"/>
      <c r="I21" s="34">
        <v>0.12</v>
      </c>
      <c r="J21" s="1" t="s">
        <v>76</v>
      </c>
      <c r="K21" s="1" t="s">
        <v>99</v>
      </c>
    </row>
    <row r="22" spans="1:11" ht="141" customHeight="1">
      <c r="A22" s="162" t="s">
        <v>83</v>
      </c>
      <c r="B22" s="22" t="s">
        <v>77</v>
      </c>
      <c r="C22" s="1" t="s">
        <v>354</v>
      </c>
      <c r="D22" s="1" t="s">
        <v>376</v>
      </c>
      <c r="E22" s="34">
        <f t="shared" si="1"/>
        <v>0.85</v>
      </c>
      <c r="F22" s="34"/>
      <c r="G22" s="23"/>
      <c r="H22" s="23"/>
      <c r="I22" s="34">
        <v>0.85</v>
      </c>
      <c r="J22" s="1" t="s">
        <v>49</v>
      </c>
      <c r="K22" s="1" t="s">
        <v>99</v>
      </c>
    </row>
    <row r="23" spans="1:11" s="37" customFormat="1" ht="138" customHeight="1">
      <c r="A23" s="1">
        <v>14</v>
      </c>
      <c r="B23" s="50" t="s">
        <v>125</v>
      </c>
      <c r="C23" s="1" t="s">
        <v>354</v>
      </c>
      <c r="D23" s="50" t="s">
        <v>126</v>
      </c>
      <c r="E23" s="166">
        <v>0.12</v>
      </c>
      <c r="F23" s="166">
        <v>0</v>
      </c>
      <c r="G23" s="166">
        <v>0</v>
      </c>
      <c r="H23" s="69">
        <v>0</v>
      </c>
      <c r="I23" s="166">
        <f>E23-F23-G23-H23</f>
        <v>0.12</v>
      </c>
      <c r="J23" s="1" t="s">
        <v>161</v>
      </c>
      <c r="K23" s="1" t="s">
        <v>15</v>
      </c>
    </row>
    <row r="24" spans="1:11" s="37" customFormat="1" ht="129.75" customHeight="1">
      <c r="A24" s="1">
        <v>15</v>
      </c>
      <c r="B24" s="50" t="s">
        <v>127</v>
      </c>
      <c r="C24" s="1" t="s">
        <v>354</v>
      </c>
      <c r="D24" s="50" t="s">
        <v>128</v>
      </c>
      <c r="E24" s="166">
        <v>0.06</v>
      </c>
      <c r="F24" s="166">
        <v>0</v>
      </c>
      <c r="G24" s="166">
        <v>0</v>
      </c>
      <c r="H24" s="69">
        <v>0</v>
      </c>
      <c r="I24" s="166">
        <v>0.06</v>
      </c>
      <c r="J24" s="1" t="s">
        <v>162</v>
      </c>
      <c r="K24" s="1" t="s">
        <v>15</v>
      </c>
    </row>
    <row r="25" spans="1:11" s="304" customFormat="1" ht="32.25" customHeight="1">
      <c r="A25" s="178" t="s">
        <v>148</v>
      </c>
      <c r="B25" s="364" t="s">
        <v>237</v>
      </c>
      <c r="C25" s="364"/>
      <c r="D25" s="300"/>
      <c r="E25" s="301">
        <f>E26</f>
        <v>0.1</v>
      </c>
      <c r="F25" s="301">
        <f>F26</f>
        <v>0</v>
      </c>
      <c r="G25" s="301">
        <f>G26</f>
        <v>0</v>
      </c>
      <c r="H25" s="301">
        <f>H26</f>
        <v>0</v>
      </c>
      <c r="I25" s="301">
        <f>I26</f>
        <v>0.1</v>
      </c>
      <c r="J25" s="193"/>
      <c r="K25" s="193"/>
    </row>
    <row r="26" spans="1:12" s="67" customFormat="1" ht="157.5" customHeight="1">
      <c r="A26" s="65">
        <v>16</v>
      </c>
      <c r="B26" s="308" t="s">
        <v>7</v>
      </c>
      <c r="C26" s="71" t="s">
        <v>329</v>
      </c>
      <c r="D26" s="71" t="s">
        <v>9</v>
      </c>
      <c r="E26" s="34">
        <f t="shared" si="1"/>
        <v>0.1</v>
      </c>
      <c r="F26" s="70">
        <v>0</v>
      </c>
      <c r="G26" s="70">
        <v>0</v>
      </c>
      <c r="H26" s="70">
        <v>0</v>
      </c>
      <c r="I26" s="70">
        <v>0.1</v>
      </c>
      <c r="J26" s="309" t="s">
        <v>8</v>
      </c>
      <c r="K26" s="58" t="s">
        <v>563</v>
      </c>
      <c r="L26" s="66"/>
    </row>
    <row r="27" spans="1:11" s="304" customFormat="1" ht="32.25" customHeight="1">
      <c r="A27" s="178" t="s">
        <v>149</v>
      </c>
      <c r="B27" s="364" t="s">
        <v>244</v>
      </c>
      <c r="C27" s="364"/>
      <c r="D27" s="300"/>
      <c r="E27" s="301">
        <f>E28</f>
        <v>0.12</v>
      </c>
      <c r="F27" s="301">
        <f>F28</f>
        <v>0</v>
      </c>
      <c r="G27" s="301">
        <f>G28</f>
        <v>0</v>
      </c>
      <c r="H27" s="301">
        <f>H28</f>
        <v>0</v>
      </c>
      <c r="I27" s="301">
        <f>I28</f>
        <v>0.12</v>
      </c>
      <c r="J27" s="193"/>
      <c r="K27" s="193"/>
    </row>
    <row r="28" spans="1:12" s="67" customFormat="1" ht="96.75" customHeight="1">
      <c r="A28" s="65">
        <v>17</v>
      </c>
      <c r="B28" s="308" t="s">
        <v>10</v>
      </c>
      <c r="C28" s="71" t="s">
        <v>11</v>
      </c>
      <c r="D28" s="71" t="s">
        <v>396</v>
      </c>
      <c r="E28" s="34">
        <f t="shared" si="1"/>
        <v>0.12</v>
      </c>
      <c r="F28" s="72">
        <v>0</v>
      </c>
      <c r="G28" s="169">
        <v>0</v>
      </c>
      <c r="H28" s="169">
        <v>0</v>
      </c>
      <c r="I28" s="73">
        <v>0.12</v>
      </c>
      <c r="J28" s="309" t="s">
        <v>12</v>
      </c>
      <c r="K28" s="1" t="s">
        <v>99</v>
      </c>
      <c r="L28" s="66"/>
    </row>
    <row r="29" spans="1:11" s="296" customFormat="1" ht="25.5" customHeight="1">
      <c r="A29" s="56" t="s">
        <v>150</v>
      </c>
      <c r="B29" s="380" t="s">
        <v>261</v>
      </c>
      <c r="C29" s="380"/>
      <c r="D29" s="56"/>
      <c r="E29" s="195">
        <f>E30</f>
        <v>0.1</v>
      </c>
      <c r="F29" s="195">
        <f>F30</f>
        <v>0.1</v>
      </c>
      <c r="G29" s="195">
        <f>G30</f>
        <v>0</v>
      </c>
      <c r="H29" s="195">
        <f>H30</f>
        <v>0</v>
      </c>
      <c r="I29" s="195">
        <f>I30</f>
        <v>0</v>
      </c>
      <c r="J29" s="56"/>
      <c r="K29" s="56"/>
    </row>
    <row r="30" spans="1:11" s="168" customFormat="1" ht="146.25" customHeight="1">
      <c r="A30" s="1">
        <v>18</v>
      </c>
      <c r="B30" s="50" t="s">
        <v>122</v>
      </c>
      <c r="C30" s="1" t="s">
        <v>123</v>
      </c>
      <c r="D30" s="1" t="s">
        <v>274</v>
      </c>
      <c r="E30" s="165">
        <v>0.1</v>
      </c>
      <c r="F30" s="6">
        <v>0.1</v>
      </c>
      <c r="G30" s="191">
        <v>0</v>
      </c>
      <c r="H30" s="285">
        <v>0</v>
      </c>
      <c r="I30" s="285">
        <v>0</v>
      </c>
      <c r="J30" s="287" t="s">
        <v>124</v>
      </c>
      <c r="K30" s="285" t="s">
        <v>15</v>
      </c>
    </row>
    <row r="31" spans="1:11" s="304" customFormat="1" ht="32.25" customHeight="1">
      <c r="A31" s="178" t="s">
        <v>151</v>
      </c>
      <c r="B31" s="364" t="s">
        <v>545</v>
      </c>
      <c r="C31" s="364"/>
      <c r="D31" s="300"/>
      <c r="E31" s="301">
        <f>SUM(E32:E34)</f>
        <v>1.43</v>
      </c>
      <c r="F31" s="301">
        <f>SUM(F32:F34)</f>
        <v>0</v>
      </c>
      <c r="G31" s="301">
        <f>SUM(G32:G34)</f>
        <v>0</v>
      </c>
      <c r="H31" s="301">
        <f>SUM(H32:H34)</f>
        <v>0</v>
      </c>
      <c r="I31" s="301">
        <f>SUM(I32:I34)</f>
        <v>1.43</v>
      </c>
      <c r="J31" s="193"/>
      <c r="K31" s="193"/>
    </row>
    <row r="32" spans="1:11" ht="82.5" customHeight="1">
      <c r="A32" s="1">
        <v>19</v>
      </c>
      <c r="B32" s="170" t="s">
        <v>13</v>
      </c>
      <c r="C32" s="171" t="s">
        <v>101</v>
      </c>
      <c r="D32" s="107" t="s">
        <v>14</v>
      </c>
      <c r="E32" s="310">
        <f>SUM(F32:I32)</f>
        <v>0.02</v>
      </c>
      <c r="F32" s="310">
        <v>0</v>
      </c>
      <c r="G32" s="310">
        <v>0</v>
      </c>
      <c r="H32" s="310">
        <v>0</v>
      </c>
      <c r="I32" s="310">
        <v>0.02</v>
      </c>
      <c r="J32" s="1" t="s">
        <v>67</v>
      </c>
      <c r="K32" s="74" t="s">
        <v>15</v>
      </c>
    </row>
    <row r="33" spans="1:11" ht="71.25" customHeight="1">
      <c r="A33" s="40">
        <v>20</v>
      </c>
      <c r="B33" s="57" t="s">
        <v>16</v>
      </c>
      <c r="C33" s="171" t="s">
        <v>17</v>
      </c>
      <c r="D33" s="4" t="s">
        <v>544</v>
      </c>
      <c r="E33" s="23">
        <f>SUM(F33:I33)</f>
        <v>0.2</v>
      </c>
      <c r="F33" s="23">
        <v>0</v>
      </c>
      <c r="G33" s="23">
        <v>0</v>
      </c>
      <c r="H33" s="23">
        <v>0</v>
      </c>
      <c r="I33" s="23">
        <v>0.2</v>
      </c>
      <c r="J33" s="4" t="s">
        <v>18</v>
      </c>
      <c r="K33" s="74" t="s">
        <v>15</v>
      </c>
    </row>
    <row r="34" spans="1:12" s="7" customFormat="1" ht="62.25" customHeight="1">
      <c r="A34" s="65">
        <v>21</v>
      </c>
      <c r="B34" s="100" t="s">
        <v>19</v>
      </c>
      <c r="C34" s="1" t="s">
        <v>50</v>
      </c>
      <c r="D34" s="4" t="s">
        <v>544</v>
      </c>
      <c r="E34" s="75">
        <f>SUM(F34:I34)</f>
        <v>1.21</v>
      </c>
      <c r="F34" s="75">
        <v>0</v>
      </c>
      <c r="G34" s="75">
        <v>0</v>
      </c>
      <c r="H34" s="75">
        <v>0</v>
      </c>
      <c r="I34" s="75">
        <v>1.21</v>
      </c>
      <c r="J34" s="1" t="s">
        <v>20</v>
      </c>
      <c r="K34" s="58" t="s">
        <v>563</v>
      </c>
      <c r="L34" s="8"/>
    </row>
    <row r="35" spans="1:11" s="304" customFormat="1" ht="32.25" customHeight="1">
      <c r="A35" s="178"/>
      <c r="B35" s="364" t="s">
        <v>190</v>
      </c>
      <c r="C35" s="364"/>
      <c r="D35" s="300"/>
      <c r="E35" s="301">
        <f>E8+E12+E25+E27+E31+E19+E29+E6</f>
        <v>381.01000000000005</v>
      </c>
      <c r="F35" s="301">
        <f>F8+F12+F25+F27+F31+F19+F29+F6</f>
        <v>1.9</v>
      </c>
      <c r="G35" s="301">
        <f>G8+G12+G25+G27+G31+G19+G29+G6</f>
        <v>4.9129</v>
      </c>
      <c r="H35" s="301">
        <f>H8+H12+H25+H27+H31+H19+H29+H6</f>
        <v>0</v>
      </c>
      <c r="I35" s="301">
        <f>I8+I12+I25+I27+I31+I19+I29+I6</f>
        <v>374.19710000000003</v>
      </c>
      <c r="J35" s="193"/>
      <c r="K35" s="193"/>
    </row>
    <row r="36" spans="5:9" ht="15.75">
      <c r="E36" s="311"/>
      <c r="F36" s="311"/>
      <c r="G36" s="311"/>
      <c r="H36" s="311"/>
      <c r="I36" s="311"/>
    </row>
    <row r="37" spans="5:9" ht="15.75">
      <c r="E37" s="311"/>
      <c r="F37" s="311"/>
      <c r="G37" s="311"/>
      <c r="H37" s="311"/>
      <c r="I37" s="311"/>
    </row>
    <row r="38" spans="5:9" ht="15.75">
      <c r="E38" s="311"/>
      <c r="F38" s="311"/>
      <c r="G38" s="311"/>
      <c r="H38" s="311"/>
      <c r="I38" s="311"/>
    </row>
    <row r="39" spans="5:9" ht="15.75">
      <c r="E39" s="311"/>
      <c r="F39" s="311"/>
      <c r="G39" s="311"/>
      <c r="H39" s="311"/>
      <c r="I39" s="311"/>
    </row>
    <row r="40" spans="5:9" ht="15.75">
      <c r="E40" s="311"/>
      <c r="F40" s="311"/>
      <c r="G40" s="311"/>
      <c r="H40" s="311"/>
      <c r="I40" s="311"/>
    </row>
    <row r="41" spans="5:9" ht="15.75">
      <c r="E41" s="311"/>
      <c r="F41" s="311"/>
      <c r="G41" s="311"/>
      <c r="H41" s="311"/>
      <c r="I41" s="311"/>
    </row>
    <row r="42" spans="5:9" ht="15.75">
      <c r="E42" s="311"/>
      <c r="F42" s="311">
        <f>E35-F35-G35-H35-I35</f>
        <v>0</v>
      </c>
      <c r="G42" s="311"/>
      <c r="H42" s="311"/>
      <c r="I42" s="311"/>
    </row>
    <row r="43" spans="5:9" ht="15.75">
      <c r="E43" s="311"/>
      <c r="F43" s="311"/>
      <c r="G43" s="311"/>
      <c r="H43" s="311"/>
      <c r="I43" s="311"/>
    </row>
    <row r="44" spans="5:9" ht="15.75">
      <c r="E44" s="311"/>
      <c r="F44" s="311"/>
      <c r="G44" s="311"/>
      <c r="H44" s="311"/>
      <c r="I44" s="311"/>
    </row>
    <row r="45" spans="5:9" ht="15.75">
      <c r="E45" s="311"/>
      <c r="F45" s="311"/>
      <c r="G45" s="311"/>
      <c r="H45" s="311"/>
      <c r="I45" s="311"/>
    </row>
    <row r="46" spans="5:9" ht="15.75">
      <c r="E46" s="311"/>
      <c r="F46" s="311"/>
      <c r="G46" s="311"/>
      <c r="H46" s="311"/>
      <c r="I46" s="311"/>
    </row>
    <row r="47" spans="5:9" ht="15.75">
      <c r="E47" s="311"/>
      <c r="F47" s="311"/>
      <c r="G47" s="311"/>
      <c r="H47" s="311"/>
      <c r="I47" s="311"/>
    </row>
    <row r="48" spans="5:9" ht="15.75">
      <c r="E48" s="311"/>
      <c r="F48" s="311"/>
      <c r="G48" s="311"/>
      <c r="H48" s="311"/>
      <c r="I48" s="311"/>
    </row>
    <row r="49" spans="5:9" ht="15.75">
      <c r="E49" s="311"/>
      <c r="F49" s="311"/>
      <c r="G49" s="311"/>
      <c r="H49" s="311"/>
      <c r="I49" s="311"/>
    </row>
    <row r="50" spans="5:9" ht="15.75">
      <c r="E50" s="311"/>
      <c r="F50" s="311"/>
      <c r="G50" s="311"/>
      <c r="H50" s="311"/>
      <c r="I50" s="311"/>
    </row>
    <row r="51" spans="5:9" ht="15.75">
      <c r="E51" s="311"/>
      <c r="F51" s="311"/>
      <c r="G51" s="311"/>
      <c r="H51" s="311"/>
      <c r="I51" s="311"/>
    </row>
    <row r="52" spans="5:9" ht="15.75">
      <c r="E52" s="311"/>
      <c r="F52" s="311"/>
      <c r="G52" s="311"/>
      <c r="H52" s="311"/>
      <c r="I52" s="311"/>
    </row>
    <row r="53" spans="5:9" ht="15.75">
      <c r="E53" s="311"/>
      <c r="F53" s="311"/>
      <c r="G53" s="311"/>
      <c r="H53" s="311"/>
      <c r="I53" s="311"/>
    </row>
    <row r="54" spans="5:9" ht="15.75">
      <c r="E54" s="311"/>
      <c r="F54" s="311"/>
      <c r="G54" s="311"/>
      <c r="H54" s="311"/>
      <c r="I54" s="311"/>
    </row>
    <row r="55" spans="5:9" ht="15.75">
      <c r="E55" s="311"/>
      <c r="F55" s="311"/>
      <c r="G55" s="311"/>
      <c r="H55" s="311"/>
      <c r="I55" s="311"/>
    </row>
    <row r="56" spans="5:9" ht="15.75">
      <c r="E56" s="311"/>
      <c r="F56" s="311"/>
      <c r="G56" s="311"/>
      <c r="H56" s="311"/>
      <c r="I56" s="311"/>
    </row>
    <row r="57" spans="5:9" ht="15.75">
      <c r="E57" s="311"/>
      <c r="F57" s="311"/>
      <c r="G57" s="311"/>
      <c r="H57" s="311"/>
      <c r="I57" s="311"/>
    </row>
    <row r="58" spans="5:9" ht="15.75">
      <c r="E58" s="311"/>
      <c r="F58" s="311"/>
      <c r="G58" s="311"/>
      <c r="H58" s="311"/>
      <c r="I58" s="311"/>
    </row>
    <row r="59" spans="5:9" ht="15.75">
      <c r="E59" s="311"/>
      <c r="F59" s="311"/>
      <c r="G59" s="311"/>
      <c r="H59" s="311"/>
      <c r="I59" s="311"/>
    </row>
    <row r="60" spans="5:9" ht="15.75">
      <c r="E60" s="311"/>
      <c r="F60" s="311"/>
      <c r="G60" s="311"/>
      <c r="H60" s="311"/>
      <c r="I60" s="311"/>
    </row>
    <row r="61" spans="5:9" ht="15.75">
      <c r="E61" s="311"/>
      <c r="F61" s="311"/>
      <c r="G61" s="311"/>
      <c r="H61" s="311"/>
      <c r="I61" s="311"/>
    </row>
    <row r="62" spans="5:9" ht="15.75">
      <c r="E62" s="311"/>
      <c r="F62" s="311"/>
      <c r="G62" s="311"/>
      <c r="H62" s="311"/>
      <c r="I62" s="311"/>
    </row>
    <row r="63" spans="5:9" ht="15.75">
      <c r="E63" s="311"/>
      <c r="F63" s="311"/>
      <c r="G63" s="311"/>
      <c r="H63" s="311"/>
      <c r="I63" s="311"/>
    </row>
    <row r="64" spans="5:9" ht="15.75">
      <c r="E64" s="311"/>
      <c r="F64" s="311"/>
      <c r="G64" s="311"/>
      <c r="H64" s="311"/>
      <c r="I64" s="311"/>
    </row>
    <row r="65" spans="5:9" ht="15.75">
      <c r="E65" s="311"/>
      <c r="F65" s="311"/>
      <c r="G65" s="311"/>
      <c r="H65" s="311"/>
      <c r="I65" s="311"/>
    </row>
    <row r="66" spans="5:9" ht="15.75">
      <c r="E66" s="311"/>
      <c r="F66" s="311"/>
      <c r="G66" s="311"/>
      <c r="H66" s="311"/>
      <c r="I66" s="311"/>
    </row>
    <row r="67" spans="5:9" ht="15.75">
      <c r="E67" s="311"/>
      <c r="F67" s="311"/>
      <c r="G67" s="311"/>
      <c r="H67" s="311"/>
      <c r="I67" s="311"/>
    </row>
    <row r="68" spans="5:9" ht="15.75">
      <c r="E68" s="311"/>
      <c r="F68" s="311"/>
      <c r="G68" s="311"/>
      <c r="H68" s="311"/>
      <c r="I68" s="311"/>
    </row>
    <row r="69" spans="5:9" ht="15.75">
      <c r="E69" s="311"/>
      <c r="F69" s="311"/>
      <c r="G69" s="311"/>
      <c r="H69" s="311"/>
      <c r="I69" s="311"/>
    </row>
    <row r="70" spans="5:9" ht="15.75">
      <c r="E70" s="311"/>
      <c r="F70" s="311"/>
      <c r="G70" s="311"/>
      <c r="H70" s="311"/>
      <c r="I70" s="311"/>
    </row>
    <row r="71" spans="5:9" ht="15.75">
      <c r="E71" s="311"/>
      <c r="F71" s="311"/>
      <c r="G71" s="311"/>
      <c r="H71" s="311"/>
      <c r="I71" s="311"/>
    </row>
    <row r="72" spans="5:9" ht="15.75">
      <c r="E72" s="311"/>
      <c r="F72" s="311"/>
      <c r="G72" s="311"/>
      <c r="H72" s="311"/>
      <c r="I72" s="311"/>
    </row>
    <row r="73" spans="5:9" ht="15.75">
      <c r="E73" s="311"/>
      <c r="F73" s="311"/>
      <c r="G73" s="311"/>
      <c r="H73" s="311"/>
      <c r="I73" s="311"/>
    </row>
    <row r="74" spans="5:9" ht="15.75">
      <c r="E74" s="311"/>
      <c r="F74" s="311"/>
      <c r="G74" s="311"/>
      <c r="H74" s="311"/>
      <c r="I74" s="311"/>
    </row>
    <row r="75" spans="5:9" ht="15.75">
      <c r="E75" s="311"/>
      <c r="F75" s="311"/>
      <c r="G75" s="311"/>
      <c r="H75" s="311"/>
      <c r="I75" s="311"/>
    </row>
    <row r="76" spans="5:9" ht="15.75">
      <c r="E76" s="311"/>
      <c r="F76" s="311"/>
      <c r="G76" s="311"/>
      <c r="H76" s="311"/>
      <c r="I76" s="311"/>
    </row>
    <row r="77" spans="5:9" ht="15.75">
      <c r="E77" s="311"/>
      <c r="F77" s="311"/>
      <c r="G77" s="311"/>
      <c r="H77" s="311"/>
      <c r="I77" s="311"/>
    </row>
    <row r="78" spans="5:9" ht="15.75">
      <c r="E78" s="311"/>
      <c r="F78" s="311"/>
      <c r="G78" s="311"/>
      <c r="H78" s="311"/>
      <c r="I78" s="311"/>
    </row>
    <row r="79" spans="5:9" ht="15.75">
      <c r="E79" s="311"/>
      <c r="F79" s="311"/>
      <c r="G79" s="311"/>
      <c r="H79" s="311"/>
      <c r="I79" s="311"/>
    </row>
    <row r="80" spans="5:9" ht="15.75">
      <c r="E80" s="311"/>
      <c r="F80" s="311"/>
      <c r="G80" s="311"/>
      <c r="H80" s="311"/>
      <c r="I80" s="311"/>
    </row>
    <row r="81" spans="5:9" ht="15.75">
      <c r="E81" s="311"/>
      <c r="F81" s="311"/>
      <c r="G81" s="311"/>
      <c r="H81" s="311"/>
      <c r="I81" s="311"/>
    </row>
    <row r="82" spans="5:9" ht="15.75">
      <c r="E82" s="311"/>
      <c r="F82" s="311"/>
      <c r="G82" s="311"/>
      <c r="H82" s="311"/>
      <c r="I82" s="311"/>
    </row>
    <row r="83" spans="5:9" ht="15.75">
      <c r="E83" s="311"/>
      <c r="F83" s="311"/>
      <c r="G83" s="311"/>
      <c r="H83" s="311"/>
      <c r="I83" s="311"/>
    </row>
    <row r="84" spans="5:9" ht="15.75">
      <c r="E84" s="311"/>
      <c r="F84" s="311"/>
      <c r="G84" s="311"/>
      <c r="H84" s="311"/>
      <c r="I84" s="311"/>
    </row>
    <row r="85" spans="5:9" ht="15.75">
      <c r="E85" s="311"/>
      <c r="F85" s="311"/>
      <c r="G85" s="311"/>
      <c r="H85" s="311"/>
      <c r="I85" s="311"/>
    </row>
    <row r="86" spans="5:9" ht="15.75">
      <c r="E86" s="311"/>
      <c r="F86" s="311"/>
      <c r="G86" s="311"/>
      <c r="H86" s="311"/>
      <c r="I86" s="311"/>
    </row>
    <row r="87" spans="5:9" ht="15.75">
      <c r="E87" s="311"/>
      <c r="F87" s="311"/>
      <c r="G87" s="311"/>
      <c r="H87" s="311"/>
      <c r="I87" s="311"/>
    </row>
    <row r="88" spans="5:9" ht="15.75">
      <c r="E88" s="311"/>
      <c r="F88" s="311"/>
      <c r="G88" s="311"/>
      <c r="H88" s="311"/>
      <c r="I88" s="311"/>
    </row>
    <row r="89" spans="5:9" ht="15.75">
      <c r="E89" s="311"/>
      <c r="F89" s="311"/>
      <c r="G89" s="311"/>
      <c r="H89" s="311"/>
      <c r="I89" s="311"/>
    </row>
    <row r="90" spans="5:9" ht="15.75">
      <c r="E90" s="311"/>
      <c r="F90" s="311"/>
      <c r="G90" s="311"/>
      <c r="H90" s="311"/>
      <c r="I90" s="311"/>
    </row>
    <row r="91" spans="5:9" ht="15.75">
      <c r="E91" s="311"/>
      <c r="F91" s="311"/>
      <c r="G91" s="311"/>
      <c r="H91" s="311"/>
      <c r="I91" s="311"/>
    </row>
    <row r="92" spans="5:9" ht="15.75">
      <c r="E92" s="311"/>
      <c r="F92" s="311"/>
      <c r="G92" s="311"/>
      <c r="H92" s="311"/>
      <c r="I92" s="311"/>
    </row>
    <row r="93" spans="5:9" ht="15.75">
      <c r="E93" s="311"/>
      <c r="F93" s="311"/>
      <c r="G93" s="311"/>
      <c r="H93" s="311"/>
      <c r="I93" s="311"/>
    </row>
    <row r="94" spans="5:9" ht="15.75">
      <c r="E94" s="311"/>
      <c r="F94" s="311"/>
      <c r="G94" s="311"/>
      <c r="H94" s="311"/>
      <c r="I94" s="311"/>
    </row>
    <row r="95" spans="5:9" ht="15.75">
      <c r="E95" s="311"/>
      <c r="F95" s="311"/>
      <c r="G95" s="311"/>
      <c r="H95" s="311"/>
      <c r="I95" s="311"/>
    </row>
    <row r="96" spans="5:9" ht="15.75">
      <c r="E96" s="311"/>
      <c r="F96" s="311"/>
      <c r="G96" s="311"/>
      <c r="H96" s="311"/>
      <c r="I96" s="311"/>
    </row>
    <row r="97" spans="5:9" ht="15.75">
      <c r="E97" s="311"/>
      <c r="F97" s="311"/>
      <c r="G97" s="311"/>
      <c r="H97" s="311"/>
      <c r="I97" s="311"/>
    </row>
    <row r="98" spans="5:9" ht="15.75">
      <c r="E98" s="311"/>
      <c r="F98" s="311"/>
      <c r="G98" s="311"/>
      <c r="H98" s="311"/>
      <c r="I98" s="311"/>
    </row>
    <row r="99" spans="5:9" ht="15.75">
      <c r="E99" s="311"/>
      <c r="F99" s="311"/>
      <c r="G99" s="311"/>
      <c r="H99" s="311"/>
      <c r="I99" s="311"/>
    </row>
    <row r="100" spans="5:9" ht="15.75">
      <c r="E100" s="311"/>
      <c r="F100" s="311"/>
      <c r="G100" s="311"/>
      <c r="H100" s="311"/>
      <c r="I100" s="311"/>
    </row>
    <row r="101" spans="5:9" ht="15.75">
      <c r="E101" s="311"/>
      <c r="F101" s="311"/>
      <c r="G101" s="311"/>
      <c r="H101" s="311"/>
      <c r="I101" s="311"/>
    </row>
    <row r="102" spans="5:9" ht="15.75">
      <c r="E102" s="311"/>
      <c r="F102" s="311"/>
      <c r="G102" s="311"/>
      <c r="H102" s="311"/>
      <c r="I102" s="311"/>
    </row>
    <row r="103" spans="5:9" ht="15.75">
      <c r="E103" s="311"/>
      <c r="F103" s="311"/>
      <c r="G103" s="311"/>
      <c r="H103" s="311"/>
      <c r="I103" s="311"/>
    </row>
  </sheetData>
  <sheetProtection/>
  <autoFilter ref="A5:L36"/>
  <mergeCells count="17">
    <mergeCell ref="F4:I4"/>
    <mergeCell ref="B35:C35"/>
    <mergeCell ref="B27:C27"/>
    <mergeCell ref="B31:C31"/>
    <mergeCell ref="B29:C29"/>
    <mergeCell ref="B12:C12"/>
    <mergeCell ref="B25:C25"/>
    <mergeCell ref="A1:B1"/>
    <mergeCell ref="A2:K2"/>
    <mergeCell ref="A4:A5"/>
    <mergeCell ref="B4:B5"/>
    <mergeCell ref="C4:C5"/>
    <mergeCell ref="D4:D5"/>
    <mergeCell ref="A3:K3"/>
    <mergeCell ref="K4:K5"/>
    <mergeCell ref="J4:J5"/>
    <mergeCell ref="E4:E5"/>
  </mergeCells>
  <printOptions/>
  <pageMargins left="0.35" right="0.2" top="0.36" bottom="0.33" header="0.3" footer="0.3"/>
  <pageSetup fitToHeight="0" horizontalDpi="600" verticalDpi="600" orientation="landscape" paperSize="9" scale="83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2020-12-04T07:41:42Z</cp:lastPrinted>
  <dcterms:created xsi:type="dcterms:W3CDTF">2015-05-04T06:58:58Z</dcterms:created>
  <dcterms:modified xsi:type="dcterms:W3CDTF">2020-12-03T01:27:15Z</dcterms:modified>
  <cp:category/>
  <cp:version/>
  <cp:contentType/>
  <cp:contentStatus/>
</cp:coreProperties>
</file>